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Irmgard\Documents\WVS\Homepage_Berichte\2022_Berichte\"/>
    </mc:Choice>
  </mc:AlternateContent>
  <xr:revisionPtr revIDLastSave="0" documentId="8_{A7303ECD-6F88-4517-85CE-A8A8C809B2D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ktive Punkte nach Punkten" sheetId="2" r:id="rId1"/>
  </sheets>
  <definedNames>
    <definedName name="_1Excel_BuiltIn_Print_Titles_3_1">#REF!</definedName>
    <definedName name="_xlnm.Print_Titles" localSheetId="0">'Aktive Punkte nach Punkten'!$1:$4</definedName>
  </definedNames>
  <calcPr calcId="191029"/>
</workbook>
</file>

<file path=xl/calcChain.xml><?xml version="1.0" encoding="utf-8"?>
<calcChain xmlns="http://schemas.openxmlformats.org/spreadsheetml/2006/main">
  <c r="AC5" i="2" l="1"/>
  <c r="AE5" i="2" s="1"/>
  <c r="AE6" i="2"/>
  <c r="T6" i="2"/>
  <c r="P6" i="2"/>
  <c r="O6" i="2"/>
  <c r="M6" i="2"/>
  <c r="L6" i="2"/>
  <c r="H6" i="2"/>
  <c r="G6" i="2"/>
  <c r="F6" i="2"/>
  <c r="E6" i="2"/>
  <c r="D6" i="2"/>
  <c r="AE43" i="2"/>
  <c r="X43" i="2"/>
  <c r="I43" i="2"/>
  <c r="K43" i="2" s="1"/>
  <c r="U5" i="2"/>
  <c r="R5" i="2"/>
  <c r="P5" i="2"/>
  <c r="O5" i="2"/>
  <c r="N5" i="2"/>
  <c r="M5" i="2"/>
  <c r="L5" i="2"/>
  <c r="G5" i="2"/>
  <c r="F5" i="2"/>
  <c r="E5" i="2"/>
  <c r="D5" i="2"/>
  <c r="AE29" i="2"/>
  <c r="X29" i="2"/>
  <c r="I29" i="2"/>
  <c r="H29" i="2"/>
  <c r="G29" i="2"/>
  <c r="F29" i="2"/>
  <c r="K29" i="2" s="1"/>
  <c r="AF29" i="2" s="1"/>
  <c r="AE35" i="2"/>
  <c r="X35" i="2"/>
  <c r="D35" i="2"/>
  <c r="K35" i="2" s="1"/>
  <c r="AE22" i="2"/>
  <c r="Q22" i="2"/>
  <c r="P22" i="2"/>
  <c r="X22" i="2" s="1"/>
  <c r="I22" i="2"/>
  <c r="H22" i="2"/>
  <c r="G22" i="2"/>
  <c r="F22" i="2"/>
  <c r="E22" i="2"/>
  <c r="AE17" i="2"/>
  <c r="P17" i="2"/>
  <c r="L17" i="2"/>
  <c r="X17" i="2" s="1"/>
  <c r="J17" i="2"/>
  <c r="I17" i="2"/>
  <c r="H17" i="2"/>
  <c r="G17" i="2"/>
  <c r="F17" i="2"/>
  <c r="E17" i="2"/>
  <c r="D17" i="2"/>
  <c r="AE34" i="2"/>
  <c r="X34" i="2"/>
  <c r="J34" i="2"/>
  <c r="I34" i="2"/>
  <c r="H34" i="2"/>
  <c r="G34" i="2"/>
  <c r="F34" i="2"/>
  <c r="K34" i="2" s="1"/>
  <c r="AF34" i="2" s="1"/>
  <c r="AE16" i="2"/>
  <c r="P16" i="2"/>
  <c r="X16" i="2" s="1"/>
  <c r="F16" i="2"/>
  <c r="E16" i="2"/>
  <c r="D16" i="2"/>
  <c r="AE19" i="2"/>
  <c r="O19" i="2"/>
  <c r="X19" i="2" s="1"/>
  <c r="J19" i="2"/>
  <c r="H19" i="2"/>
  <c r="G19" i="2"/>
  <c r="F19" i="2"/>
  <c r="E19" i="2"/>
  <c r="D19" i="2"/>
  <c r="AE51" i="2"/>
  <c r="X51" i="2"/>
  <c r="K51" i="2"/>
  <c r="AE21" i="2"/>
  <c r="Q21" i="2"/>
  <c r="P21" i="2"/>
  <c r="O21" i="2"/>
  <c r="N21" i="2"/>
  <c r="F21" i="2"/>
  <c r="E21" i="2"/>
  <c r="D21" i="2"/>
  <c r="AE50" i="2"/>
  <c r="X50" i="2"/>
  <c r="K50" i="2"/>
  <c r="AE33" i="2"/>
  <c r="T33" i="2"/>
  <c r="S33" i="2"/>
  <c r="Q33" i="2"/>
  <c r="J33" i="2"/>
  <c r="I33" i="2"/>
  <c r="H33" i="2"/>
  <c r="F33" i="2"/>
  <c r="AE36" i="2"/>
  <c r="X36" i="2"/>
  <c r="H36" i="2"/>
  <c r="G36" i="2"/>
  <c r="F36" i="2"/>
  <c r="AE23" i="2"/>
  <c r="M23" i="2"/>
  <c r="X23" i="2" s="1"/>
  <c r="G23" i="2"/>
  <c r="F23" i="2"/>
  <c r="E23" i="2"/>
  <c r="AE20" i="2"/>
  <c r="O20" i="2"/>
  <c r="X20" i="2" s="1"/>
  <c r="J20" i="2"/>
  <c r="I20" i="2"/>
  <c r="H20" i="2"/>
  <c r="G20" i="2"/>
  <c r="F20" i="2"/>
  <c r="E20" i="2"/>
  <c r="D20" i="2"/>
  <c r="AE32" i="2"/>
  <c r="X32" i="2"/>
  <c r="H32" i="2"/>
  <c r="G32" i="2"/>
  <c r="F32" i="2"/>
  <c r="E32" i="2"/>
  <c r="AE24" i="2"/>
  <c r="S24" i="2"/>
  <c r="X24" i="2" s="1"/>
  <c r="H24" i="2"/>
  <c r="G24" i="2"/>
  <c r="F24" i="2"/>
  <c r="E24" i="2"/>
  <c r="D24" i="2"/>
  <c r="AE37" i="2"/>
  <c r="X37" i="2"/>
  <c r="I37" i="2"/>
  <c r="G37" i="2"/>
  <c r="F37" i="2"/>
  <c r="AE49" i="2"/>
  <c r="X49" i="2"/>
  <c r="K49" i="2"/>
  <c r="AE41" i="2"/>
  <c r="X41" i="2"/>
  <c r="H41" i="2"/>
  <c r="G41" i="2"/>
  <c r="AE28" i="2"/>
  <c r="X28" i="2"/>
  <c r="H28" i="2"/>
  <c r="G28" i="2"/>
  <c r="F28" i="2"/>
  <c r="E28" i="2"/>
  <c r="D28" i="2"/>
  <c r="AE42" i="2"/>
  <c r="X42" i="2"/>
  <c r="I42" i="2"/>
  <c r="K42" i="2" s="1"/>
  <c r="AE10" i="2"/>
  <c r="Q10" i="2"/>
  <c r="O10" i="2"/>
  <c r="N10" i="2"/>
  <c r="I10" i="2"/>
  <c r="H10" i="2"/>
  <c r="G10" i="2"/>
  <c r="F10" i="2"/>
  <c r="E10" i="2"/>
  <c r="D10" i="2"/>
  <c r="AE31" i="2"/>
  <c r="X31" i="2"/>
  <c r="J31" i="2"/>
  <c r="G31" i="2"/>
  <c r="E31" i="2"/>
  <c r="D31" i="2"/>
  <c r="AE18" i="2"/>
  <c r="S18" i="2"/>
  <c r="P18" i="2"/>
  <c r="L18" i="2"/>
  <c r="J18" i="2"/>
  <c r="H18" i="2"/>
  <c r="G18" i="2"/>
  <c r="F18" i="2"/>
  <c r="D18" i="2"/>
  <c r="AD13" i="2"/>
  <c r="AB13" i="2"/>
  <c r="AA13" i="2"/>
  <c r="Z13" i="2"/>
  <c r="Y13" i="2"/>
  <c r="M13" i="2"/>
  <c r="L13" i="2"/>
  <c r="K13" i="2"/>
  <c r="AE30" i="2"/>
  <c r="X30" i="2"/>
  <c r="H30" i="2"/>
  <c r="G30" i="2"/>
  <c r="F30" i="2"/>
  <c r="E30" i="2"/>
  <c r="AE15" i="2"/>
  <c r="U15" i="2"/>
  <c r="S15" i="2"/>
  <c r="P15" i="2"/>
  <c r="L15" i="2"/>
  <c r="J15" i="2"/>
  <c r="I15" i="2"/>
  <c r="H15" i="2"/>
  <c r="G15" i="2"/>
  <c r="F15" i="2"/>
  <c r="E15" i="2"/>
  <c r="D15" i="2"/>
  <c r="AE48" i="2"/>
  <c r="X48" i="2"/>
  <c r="K48" i="2"/>
  <c r="AE47" i="2"/>
  <c r="X47" i="2"/>
  <c r="K47" i="2"/>
  <c r="AE26" i="2"/>
  <c r="Q26" i="2"/>
  <c r="P26" i="2"/>
  <c r="M26" i="2"/>
  <c r="I26" i="2"/>
  <c r="H26" i="2"/>
  <c r="E26" i="2"/>
  <c r="AE46" i="2"/>
  <c r="X46" i="2"/>
  <c r="K46" i="2"/>
  <c r="AE27" i="2"/>
  <c r="R27" i="2"/>
  <c r="O27" i="2"/>
  <c r="J27" i="2"/>
  <c r="I27" i="2"/>
  <c r="H27" i="2"/>
  <c r="G27" i="2"/>
  <c r="E27" i="2"/>
  <c r="AE45" i="2"/>
  <c r="X45" i="2"/>
  <c r="K45" i="2"/>
  <c r="AE38" i="2"/>
  <c r="X38" i="2"/>
  <c r="I38" i="2"/>
  <c r="H38" i="2"/>
  <c r="E38" i="2"/>
  <c r="AE11" i="2"/>
  <c r="Q11" i="2"/>
  <c r="X11" i="2" s="1"/>
  <c r="H11" i="2"/>
  <c r="G11" i="2"/>
  <c r="F11" i="2"/>
  <c r="E11" i="2"/>
  <c r="D11" i="2"/>
  <c r="AE8" i="2"/>
  <c r="O8" i="2"/>
  <c r="N8" i="2"/>
  <c r="I8" i="2"/>
  <c r="H8" i="2"/>
  <c r="G8" i="2"/>
  <c r="F8" i="2"/>
  <c r="E8" i="2"/>
  <c r="D8" i="2"/>
  <c r="AE44" i="2"/>
  <c r="X44" i="2"/>
  <c r="K44" i="2"/>
  <c r="AE25" i="2"/>
  <c r="X25" i="2"/>
  <c r="H25" i="2"/>
  <c r="G25" i="2"/>
  <c r="F25" i="2"/>
  <c r="E25" i="2"/>
  <c r="AE9" i="2"/>
  <c r="V9" i="2"/>
  <c r="T9" i="2"/>
  <c r="S9" i="2"/>
  <c r="P9" i="2"/>
  <c r="M9" i="2"/>
  <c r="L9" i="2"/>
  <c r="J9" i="2"/>
  <c r="I9" i="2"/>
  <c r="H9" i="2"/>
  <c r="G9" i="2"/>
  <c r="F9" i="2"/>
  <c r="E9" i="2"/>
  <c r="D9" i="2"/>
  <c r="AE12" i="2"/>
  <c r="L12" i="2"/>
  <c r="X12" i="2" s="1"/>
  <c r="H12" i="2"/>
  <c r="G12" i="2"/>
  <c r="F12" i="2"/>
  <c r="E12" i="2"/>
  <c r="D12" i="2"/>
  <c r="AE39" i="2"/>
  <c r="M39" i="2"/>
  <c r="X39" i="2" s="1"/>
  <c r="K39" i="2"/>
  <c r="AE7" i="2"/>
  <c r="U7" i="2"/>
  <c r="R7" i="2"/>
  <c r="P7" i="2"/>
  <c r="O7" i="2"/>
  <c r="N7" i="2"/>
  <c r="M7" i="2"/>
  <c r="L7" i="2"/>
  <c r="H7" i="2"/>
  <c r="E7" i="2"/>
  <c r="D7" i="2"/>
  <c r="AE40" i="2"/>
  <c r="X40" i="2"/>
  <c r="H40" i="2"/>
  <c r="G40" i="2"/>
  <c r="AE14" i="2"/>
  <c r="W14" i="2"/>
  <c r="P14" i="2"/>
  <c r="N14" i="2"/>
  <c r="M14" i="2"/>
  <c r="L14" i="2"/>
  <c r="J14" i="2"/>
  <c r="I14" i="2"/>
  <c r="G14" i="2"/>
  <c r="F14" i="2"/>
  <c r="E14" i="2"/>
  <c r="D14" i="2"/>
  <c r="K14" i="2" l="1"/>
  <c r="X27" i="2"/>
  <c r="X13" i="2"/>
  <c r="K41" i="2"/>
  <c r="AF41" i="2" s="1"/>
  <c r="K33" i="2"/>
  <c r="X33" i="2"/>
  <c r="X15" i="2"/>
  <c r="K18" i="2"/>
  <c r="AF18" i="2" s="1"/>
  <c r="X18" i="2"/>
  <c r="K31" i="2"/>
  <c r="AF31" i="2" s="1"/>
  <c r="K10" i="2"/>
  <c r="X10" i="2"/>
  <c r="K12" i="2"/>
  <c r="AF12" i="2" s="1"/>
  <c r="K25" i="2"/>
  <c r="K40" i="2"/>
  <c r="AF40" i="2" s="1"/>
  <c r="K7" i="2"/>
  <c r="AF49" i="2"/>
  <c r="AF25" i="2"/>
  <c r="AF33" i="2"/>
  <c r="AF51" i="2"/>
  <c r="AF44" i="2"/>
  <c r="K9" i="2"/>
  <c r="X9" i="2"/>
  <c r="K38" i="2"/>
  <c r="AF38" i="2" s="1"/>
  <c r="X26" i="2"/>
  <c r="K15" i="2"/>
  <c r="K30" i="2"/>
  <c r="AF30" i="2" s="1"/>
  <c r="K28" i="2"/>
  <c r="AF28" i="2" s="1"/>
  <c r="K24" i="2"/>
  <c r="AF24" i="2" s="1"/>
  <c r="K20" i="2"/>
  <c r="AF20" i="2" s="1"/>
  <c r="K21" i="2"/>
  <c r="AF35" i="2"/>
  <c r="X14" i="2"/>
  <c r="AF14" i="2" s="1"/>
  <c r="AF45" i="2"/>
  <c r="K27" i="2"/>
  <c r="AF27" i="2" s="1"/>
  <c r="K26" i="2"/>
  <c r="AF26" i="2" s="1"/>
  <c r="AF48" i="2"/>
  <c r="AF42" i="2"/>
  <c r="K23" i="2"/>
  <c r="AF23" i="2" s="1"/>
  <c r="AF50" i="2"/>
  <c r="X21" i="2"/>
  <c r="K17" i="2"/>
  <c r="AF17" i="2" s="1"/>
  <c r="K22" i="2"/>
  <c r="AF22" i="2" s="1"/>
  <c r="K5" i="2"/>
  <c r="X5" i="2"/>
  <c r="AF43" i="2"/>
  <c r="K6" i="2"/>
  <c r="X6" i="2"/>
  <c r="X7" i="2"/>
  <c r="AF39" i="2"/>
  <c r="K8" i="2"/>
  <c r="X8" i="2"/>
  <c r="K11" i="2"/>
  <c r="AF11" i="2" s="1"/>
  <c r="AF46" i="2"/>
  <c r="AF47" i="2"/>
  <c r="AE13" i="2"/>
  <c r="AF13" i="2" s="1"/>
  <c r="K37" i="2"/>
  <c r="AF37" i="2" s="1"/>
  <c r="K32" i="2"/>
  <c r="AF32" i="2" s="1"/>
  <c r="K36" i="2"/>
  <c r="AF36" i="2" s="1"/>
  <c r="K19" i="2"/>
  <c r="AF19" i="2" s="1"/>
  <c r="K16" i="2"/>
  <c r="AF16" i="2" s="1"/>
  <c r="AF21" i="2"/>
  <c r="AF7" i="2" l="1"/>
  <c r="AF10" i="2"/>
  <c r="AF15" i="2"/>
  <c r="AF5" i="2"/>
  <c r="AF8" i="2"/>
  <c r="AF6" i="2"/>
  <c r="AF9" i="2"/>
</calcChain>
</file>

<file path=xl/sharedStrings.xml><?xml version="1.0" encoding="utf-8"?>
<sst xmlns="http://schemas.openxmlformats.org/spreadsheetml/2006/main" count="161" uniqueCount="93">
  <si>
    <t>Leist.klasse</t>
  </si>
  <si>
    <t>Normale Regatten</t>
  </si>
  <si>
    <t>Gesamt</t>
  </si>
  <si>
    <t>Meisterschaften</t>
  </si>
  <si>
    <t>International</t>
  </si>
  <si>
    <t>Total</t>
  </si>
  <si>
    <t>1.</t>
  </si>
  <si>
    <t>2.</t>
  </si>
  <si>
    <t>3.</t>
  </si>
  <si>
    <t>4.</t>
  </si>
  <si>
    <t>5.</t>
  </si>
  <si>
    <t>6.</t>
  </si>
  <si>
    <t>7.</t>
  </si>
  <si>
    <t>national</t>
  </si>
  <si>
    <t>8.</t>
  </si>
  <si>
    <t>9.</t>
  </si>
  <si>
    <t>10.</t>
  </si>
  <si>
    <t>11.</t>
  </si>
  <si>
    <t>12.</t>
  </si>
  <si>
    <t>Meisters.</t>
  </si>
  <si>
    <t>internat.</t>
  </si>
  <si>
    <t>Punkte</t>
  </si>
  <si>
    <t>Platz</t>
  </si>
  <si>
    <t>Name</t>
  </si>
  <si>
    <t>Schüler A</t>
  </si>
  <si>
    <t>Schüler B</t>
  </si>
  <si>
    <t>Schülerinnen B</t>
  </si>
  <si>
    <t>männl. Jugend</t>
  </si>
  <si>
    <t>H. Junioren</t>
  </si>
  <si>
    <t>Bürgel, Daniel</t>
  </si>
  <si>
    <t>Rohr Pombo, David</t>
  </si>
  <si>
    <t>Kirchner, Gunvald</t>
  </si>
  <si>
    <t>Müller, Felix</t>
  </si>
  <si>
    <t>Krautkrämer, Tristan</t>
  </si>
  <si>
    <t>Asmuß, Lilly</t>
  </si>
  <si>
    <t>Wolf, Noa</t>
  </si>
  <si>
    <t xml:space="preserve">Zankel, David </t>
  </si>
  <si>
    <t>Kröger, Finn</t>
  </si>
  <si>
    <t>Kliment, Leni</t>
  </si>
  <si>
    <t>Horcher, Klara</t>
  </si>
  <si>
    <t>Klier, Juliane</t>
  </si>
  <si>
    <t>Binis, Sinan</t>
  </si>
  <si>
    <t>Greulich, Glen</t>
  </si>
  <si>
    <t>Caesar, Timon</t>
  </si>
  <si>
    <t>Caesar, Tabea</t>
  </si>
  <si>
    <t>Werner, Marvin</t>
  </si>
  <si>
    <t>Klesing, Marvin</t>
  </si>
  <si>
    <t>w. Jugend</t>
  </si>
  <si>
    <t>H. Leistungskl.</t>
  </si>
  <si>
    <t>BW</t>
  </si>
  <si>
    <t>KT = Kanuteam Hessen</t>
  </si>
  <si>
    <t>BW = WVS 2020 am Bundesleistungsstützpunkt Karlsruhe</t>
  </si>
  <si>
    <t>ohne Kennzeichnung = WVS</t>
  </si>
  <si>
    <t>Kraus, Tyson</t>
  </si>
  <si>
    <t>Lindemann, Julius</t>
  </si>
  <si>
    <t>Charakter, Emma</t>
  </si>
  <si>
    <t>Kretschmer, Stefan</t>
  </si>
  <si>
    <t>Senior B</t>
  </si>
  <si>
    <t>Kriesel, Johannes</t>
  </si>
  <si>
    <t>Bürgel, Udo</t>
  </si>
  <si>
    <t>Senior C</t>
  </si>
  <si>
    <t>Erfolgreiche Kanu-Rennsportler 2022</t>
  </si>
  <si>
    <t>Schülerinnen A</t>
  </si>
  <si>
    <t>Grüninger, Florentine</t>
  </si>
  <si>
    <t>Joses, Liam</t>
  </si>
  <si>
    <t>Klier, Philipp</t>
  </si>
  <si>
    <t>Konrad, Tian</t>
  </si>
  <si>
    <t>Kossatz, Louis</t>
  </si>
  <si>
    <t>Lindemann, Emilia</t>
  </si>
  <si>
    <t>Sander, Oscar</t>
  </si>
  <si>
    <t>Sander, Julius</t>
  </si>
  <si>
    <t>Schulze, Roan</t>
  </si>
  <si>
    <t>Selzer, Nathalie</t>
  </si>
  <si>
    <t>Vonhausen, Lutz</t>
  </si>
  <si>
    <t>Schülerinnen C</t>
  </si>
  <si>
    <t>Senior D</t>
  </si>
  <si>
    <t>Schüler C</t>
  </si>
  <si>
    <t>D.Leistungskl.</t>
  </si>
  <si>
    <t>KT</t>
  </si>
  <si>
    <t>Kerksieck, Helena</t>
  </si>
  <si>
    <t>Nogales, Isicio</t>
  </si>
  <si>
    <t>Damm, Kim</t>
  </si>
  <si>
    <t>Hög, Finn</t>
  </si>
  <si>
    <t>Kretschmer, Sina</t>
  </si>
  <si>
    <t>D.Junioren</t>
  </si>
  <si>
    <t>Nikolay, Ralf</t>
  </si>
  <si>
    <t>Maaß, Alma</t>
  </si>
  <si>
    <t>Magnus, Teresa</t>
  </si>
  <si>
    <t>Kurz, Arthur</t>
  </si>
  <si>
    <t>Wagner, Johanna</t>
  </si>
  <si>
    <t>Hausmann, Reka</t>
  </si>
  <si>
    <t>Schmidt, Wolke</t>
  </si>
  <si>
    <t>nach 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</si>
</sst>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" fontId="1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D7005-66F6-4418-B03C-3AE08A58E3A7}">
  <sheetPr>
    <pageSetUpPr fitToPage="1"/>
  </sheetPr>
  <dimension ref="A1:AG55"/>
  <sheetViews>
    <sheetView tabSelected="1" zoomScale="90" zoomScaleNormal="90" workbookViewId="0">
      <pane ySplit="4" topLeftCell="A5" activePane="bottomLeft" state="frozen"/>
      <selection pane="bottomLeft" activeCell="AJ19" sqref="AJ19"/>
    </sheetView>
  </sheetViews>
  <sheetFormatPr baseColWidth="10" defaultRowHeight="12.75" x14ac:dyDescent="0.2"/>
  <cols>
    <col min="1" max="1" width="5.28515625" style="1" customWidth="1"/>
    <col min="2" max="2" width="21" customWidth="1"/>
    <col min="3" max="3" width="13.7109375" customWidth="1"/>
    <col min="4" max="4" width="4.5703125" customWidth="1"/>
    <col min="5" max="5" width="4.85546875" customWidth="1"/>
    <col min="6" max="10" width="4" customWidth="1"/>
    <col min="11" max="11" width="9.28515625" style="1" customWidth="1"/>
    <col min="12" max="14" width="3.7109375" style="1" customWidth="1"/>
    <col min="15" max="15" width="3.28515625" style="1" customWidth="1"/>
    <col min="16" max="16" width="3" style="1" customWidth="1"/>
    <col min="17" max="17" width="3.140625" style="1" customWidth="1"/>
    <col min="18" max="18" width="3" style="1" customWidth="1"/>
    <col min="19" max="19" width="3.7109375" style="1" customWidth="1"/>
    <col min="20" max="20" width="2.5703125" style="1" customWidth="1"/>
    <col min="21" max="23" width="4" style="1" customWidth="1"/>
    <col min="24" max="24" width="10.5703125" style="1" customWidth="1"/>
    <col min="25" max="25" width="4.7109375" style="1" customWidth="1"/>
    <col min="26" max="30" width="5" style="1" customWidth="1"/>
    <col min="31" max="31" width="9.85546875" style="1" customWidth="1"/>
    <col min="32" max="32" width="8.140625" style="1" customWidth="1"/>
    <col min="33" max="33" width="3.85546875" customWidth="1"/>
  </cols>
  <sheetData>
    <row r="1" spans="1:33" s="2" customFormat="1" ht="15.75" x14ac:dyDescent="0.25">
      <c r="A1" s="2" t="s">
        <v>61</v>
      </c>
      <c r="B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3" s="2" customFormat="1" ht="15.75" customHeight="1" x14ac:dyDescent="0.25">
      <c r="A2" s="5" t="s">
        <v>22</v>
      </c>
      <c r="B2" s="2" t="s">
        <v>23</v>
      </c>
      <c r="C2" s="2" t="s">
        <v>0</v>
      </c>
      <c r="D2" s="2" t="s">
        <v>1</v>
      </c>
      <c r="K2" s="5" t="s">
        <v>2</v>
      </c>
      <c r="L2" s="5" t="s">
        <v>3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 t="s">
        <v>2</v>
      </c>
      <c r="Y2" s="5"/>
      <c r="Z2" s="5" t="s">
        <v>4</v>
      </c>
      <c r="AB2" s="5"/>
      <c r="AC2" s="5"/>
      <c r="AD2" s="5"/>
      <c r="AE2" s="5" t="s">
        <v>2</v>
      </c>
      <c r="AF2" s="5" t="s">
        <v>5</v>
      </c>
    </row>
    <row r="3" spans="1:33" s="2" customFormat="1" ht="15.75" customHeight="1" x14ac:dyDescent="0.25">
      <c r="A3" s="5"/>
      <c r="B3" s="6" t="s">
        <v>92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5" t="s">
        <v>6</v>
      </c>
      <c r="M3" s="5" t="s">
        <v>7</v>
      </c>
      <c r="N3" s="5" t="s">
        <v>8</v>
      </c>
      <c r="O3" s="5" t="s">
        <v>9</v>
      </c>
      <c r="P3" s="5" t="s">
        <v>10</v>
      </c>
      <c r="Q3" s="5" t="s">
        <v>11</v>
      </c>
      <c r="R3" s="5" t="s">
        <v>12</v>
      </c>
      <c r="S3" s="5" t="s">
        <v>14</v>
      </c>
      <c r="T3" s="5" t="s">
        <v>15</v>
      </c>
      <c r="U3" s="5" t="s">
        <v>16</v>
      </c>
      <c r="V3" s="5" t="s">
        <v>17</v>
      </c>
      <c r="W3" s="5" t="s">
        <v>18</v>
      </c>
      <c r="X3" s="5" t="s">
        <v>19</v>
      </c>
      <c r="Y3" s="4" t="s">
        <v>6</v>
      </c>
      <c r="Z3" s="4" t="s">
        <v>7</v>
      </c>
      <c r="AA3" s="4" t="s">
        <v>8</v>
      </c>
      <c r="AB3" s="4" t="s">
        <v>9</v>
      </c>
      <c r="AC3" s="4" t="s">
        <v>14</v>
      </c>
      <c r="AD3" s="4" t="s">
        <v>18</v>
      </c>
      <c r="AE3" s="5" t="s">
        <v>20</v>
      </c>
      <c r="AF3" s="5"/>
    </row>
    <row r="4" spans="1:33" s="2" customFormat="1" ht="15.75" customHeight="1" x14ac:dyDescent="0.25">
      <c r="A4" s="4"/>
      <c r="C4"/>
      <c r="D4" s="2">
        <v>10</v>
      </c>
      <c r="E4" s="2">
        <v>8</v>
      </c>
      <c r="F4" s="2">
        <v>5</v>
      </c>
      <c r="G4" s="2">
        <v>4</v>
      </c>
      <c r="H4" s="2">
        <v>3</v>
      </c>
      <c r="I4" s="9">
        <v>2</v>
      </c>
      <c r="J4" s="2">
        <v>1</v>
      </c>
      <c r="K4" s="2" t="s">
        <v>21</v>
      </c>
      <c r="L4" s="5">
        <v>15</v>
      </c>
      <c r="M4" s="5">
        <v>12</v>
      </c>
      <c r="N4" s="5">
        <v>10</v>
      </c>
      <c r="O4" s="5">
        <v>9</v>
      </c>
      <c r="P4" s="5">
        <v>8</v>
      </c>
      <c r="Q4" s="5">
        <v>7</v>
      </c>
      <c r="R4" s="5">
        <v>6</v>
      </c>
      <c r="S4" s="5">
        <v>5</v>
      </c>
      <c r="T4" s="5">
        <v>4</v>
      </c>
      <c r="U4" s="5">
        <v>3</v>
      </c>
      <c r="V4" s="5">
        <v>2</v>
      </c>
      <c r="W4" s="5">
        <v>1</v>
      </c>
      <c r="X4" s="2" t="s">
        <v>21</v>
      </c>
      <c r="Y4" s="4">
        <v>30</v>
      </c>
      <c r="Z4" s="4">
        <v>24</v>
      </c>
      <c r="AA4" s="4">
        <v>20</v>
      </c>
      <c r="AB4" s="4">
        <v>18</v>
      </c>
      <c r="AC4" s="4">
        <v>10</v>
      </c>
      <c r="AD4" s="4">
        <v>4</v>
      </c>
      <c r="AE4" s="2" t="s">
        <v>21</v>
      </c>
      <c r="AF4" s="2" t="s">
        <v>21</v>
      </c>
    </row>
    <row r="5" spans="1:33" s="14" customFormat="1" ht="12" customHeight="1" x14ac:dyDescent="0.2">
      <c r="A5" s="10">
        <v>1</v>
      </c>
      <c r="B5" s="11" t="s">
        <v>45</v>
      </c>
      <c r="C5" s="12" t="s">
        <v>28</v>
      </c>
      <c r="D5" s="11">
        <f>(1+1)*10</f>
        <v>20</v>
      </c>
      <c r="E5">
        <f>(1+1+1+1+1+1)*8</f>
        <v>48</v>
      </c>
      <c r="F5" s="11">
        <f>(1+1+1+1+1)*5</f>
        <v>25</v>
      </c>
      <c r="G5" s="11">
        <f>(1+1+1+1)*4</f>
        <v>16</v>
      </c>
      <c r="H5" s="11"/>
      <c r="I5" s="11"/>
      <c r="J5" s="11"/>
      <c r="K5" s="10">
        <f t="shared" ref="K5:K51" si="0">SUM(D5:J5)</f>
        <v>109</v>
      </c>
      <c r="L5" s="12">
        <f>(1+1+1)*15</f>
        <v>45</v>
      </c>
      <c r="M5" s="10">
        <f>(1+1+1+1+1)*12</f>
        <v>60</v>
      </c>
      <c r="N5" s="12">
        <f>(1+1)*10</f>
        <v>20</v>
      </c>
      <c r="O5" s="12">
        <f>(1+1+1)*9</f>
        <v>27</v>
      </c>
      <c r="P5" s="10">
        <f>(1)*8</f>
        <v>8</v>
      </c>
      <c r="Q5" s="12"/>
      <c r="R5" s="10">
        <f>(1)*6</f>
        <v>6</v>
      </c>
      <c r="S5" s="10"/>
      <c r="T5" s="10"/>
      <c r="U5" s="16">
        <f>(1)*3</f>
        <v>3</v>
      </c>
      <c r="V5" s="16"/>
      <c r="W5" s="16"/>
      <c r="X5" s="10">
        <f t="shared" ref="X5:X51" si="1">SUM(L5:W5)</f>
        <v>169</v>
      </c>
      <c r="Y5" s="17"/>
      <c r="Z5" s="17"/>
      <c r="AA5" s="17"/>
      <c r="AB5" s="17"/>
      <c r="AC5" s="10">
        <f>(1)*10</f>
        <v>10</v>
      </c>
      <c r="AD5" s="17"/>
      <c r="AE5" s="10">
        <f>SUM(Y5:AD5)</f>
        <v>10</v>
      </c>
      <c r="AF5" s="10">
        <f>K5+X5+AE5</f>
        <v>288</v>
      </c>
      <c r="AG5" s="11" t="s">
        <v>49</v>
      </c>
    </row>
    <row r="6" spans="1:33" s="11" customFormat="1" ht="12" customHeight="1" x14ac:dyDescent="0.2">
      <c r="A6" s="10">
        <v>2</v>
      </c>
      <c r="B6" s="11" t="s">
        <v>36</v>
      </c>
      <c r="C6" s="12" t="s">
        <v>24</v>
      </c>
      <c r="D6" s="11">
        <f>(1+1+1+1+1+1+1+1+1)*10</f>
        <v>90</v>
      </c>
      <c r="E6" s="11">
        <f>(1+1+1+1+1+1)*8</f>
        <v>48</v>
      </c>
      <c r="F6" s="11">
        <f>(1+1)*5</f>
        <v>10</v>
      </c>
      <c r="G6" s="11">
        <f>(1)*4</f>
        <v>4</v>
      </c>
      <c r="H6">
        <f>(1)*3</f>
        <v>3</v>
      </c>
      <c r="J6"/>
      <c r="K6" s="10">
        <f t="shared" si="0"/>
        <v>155</v>
      </c>
      <c r="L6" s="12">
        <f>(1)*15</f>
        <v>15</v>
      </c>
      <c r="M6" s="10">
        <f>(1+1)*12</f>
        <v>24</v>
      </c>
      <c r="N6" s="10"/>
      <c r="O6" s="12">
        <f>(1+1)*9</f>
        <v>18</v>
      </c>
      <c r="P6" s="10">
        <f>(1+1)*8</f>
        <v>16</v>
      </c>
      <c r="Q6" s="10"/>
      <c r="R6" s="10"/>
      <c r="S6" s="10"/>
      <c r="T6" s="10">
        <f>(1+1)*4</f>
        <v>8</v>
      </c>
      <c r="U6" s="10"/>
      <c r="V6" s="10"/>
      <c r="W6" s="10"/>
      <c r="X6" s="10">
        <f t="shared" si="1"/>
        <v>81</v>
      </c>
      <c r="Y6" s="10"/>
      <c r="Z6" s="10"/>
      <c r="AA6" s="10"/>
      <c r="AB6" s="10"/>
      <c r="AC6" s="10"/>
      <c r="AD6" s="10"/>
      <c r="AE6" s="10">
        <f>SUM(Y6:AD6)</f>
        <v>0</v>
      </c>
      <c r="AF6" s="10">
        <f>K6+X6+AE6</f>
        <v>236</v>
      </c>
      <c r="AG6" s="11" t="s">
        <v>78</v>
      </c>
    </row>
    <row r="7" spans="1:33" s="11" customFormat="1" ht="12" customHeight="1" x14ac:dyDescent="0.2">
      <c r="A7" s="10">
        <v>3</v>
      </c>
      <c r="B7" s="11" t="s">
        <v>29</v>
      </c>
      <c r="C7" s="12" t="s">
        <v>28</v>
      </c>
      <c r="D7" s="11">
        <f>(1+1+1+1+1+1+1+1+1)*10</f>
        <v>90</v>
      </c>
      <c r="E7">
        <f>(1+1+1)*8</f>
        <v>24</v>
      </c>
      <c r="H7">
        <f>(1)*3</f>
        <v>3</v>
      </c>
      <c r="K7" s="10">
        <f t="shared" si="0"/>
        <v>117</v>
      </c>
      <c r="L7" s="12">
        <f>(1+1)*15</f>
        <v>30</v>
      </c>
      <c r="M7" s="10">
        <f>(1+1+1+1)*12</f>
        <v>48</v>
      </c>
      <c r="N7" s="12">
        <f>(1)*10</f>
        <v>10</v>
      </c>
      <c r="O7" s="10">
        <f>(1)*9</f>
        <v>9</v>
      </c>
      <c r="P7" s="10">
        <f>(1)*8</f>
        <v>8</v>
      </c>
      <c r="Q7" s="12"/>
      <c r="R7" s="10">
        <f>(1)*6</f>
        <v>6</v>
      </c>
      <c r="S7" s="12"/>
      <c r="T7" s="12"/>
      <c r="U7" s="16">
        <f>(1)*3</f>
        <v>3</v>
      </c>
      <c r="V7" s="10"/>
      <c r="W7" s="10"/>
      <c r="X7" s="10">
        <f t="shared" si="1"/>
        <v>114</v>
      </c>
      <c r="Y7" s="10"/>
      <c r="Z7" s="10"/>
      <c r="AA7" s="10"/>
      <c r="AB7" s="10"/>
      <c r="AC7" s="10"/>
      <c r="AD7" s="10"/>
      <c r="AE7" s="10">
        <f>SUM(Y7:AD7)</f>
        <v>0</v>
      </c>
      <c r="AF7" s="10">
        <f>K7+X7+AE7</f>
        <v>231</v>
      </c>
      <c r="AG7" s="11" t="s">
        <v>49</v>
      </c>
    </row>
    <row r="8" spans="1:33" s="11" customFormat="1" ht="12" customHeight="1" x14ac:dyDescent="0.2">
      <c r="A8" s="10">
        <v>4</v>
      </c>
      <c r="B8" s="11" t="s">
        <v>42</v>
      </c>
      <c r="C8" s="12" t="s">
        <v>25</v>
      </c>
      <c r="D8" s="11">
        <f>(1+1+1+1+1)*10</f>
        <v>50</v>
      </c>
      <c r="E8">
        <f>(1+1+1+1+1+1+1+1)*8</f>
        <v>64</v>
      </c>
      <c r="F8" s="11">
        <f>(1+1+1+1+1+1+1+1+1)*5</f>
        <v>45</v>
      </c>
      <c r="G8" s="11">
        <f>(1)*4</f>
        <v>4</v>
      </c>
      <c r="H8">
        <f>(1+1)*3</f>
        <v>6</v>
      </c>
      <c r="I8">
        <f>(1)*2</f>
        <v>2</v>
      </c>
      <c r="K8" s="10">
        <f t="shared" si="0"/>
        <v>171</v>
      </c>
      <c r="L8" s="10"/>
      <c r="M8" s="10"/>
      <c r="N8" s="10">
        <f>(1+1)*10</f>
        <v>20</v>
      </c>
      <c r="O8" s="10">
        <f>(1+1)*9</f>
        <v>18</v>
      </c>
      <c r="P8" s="12"/>
      <c r="Q8" s="10"/>
      <c r="R8" s="10"/>
      <c r="S8" s="10"/>
      <c r="T8" s="10"/>
      <c r="U8" s="10"/>
      <c r="V8" s="10"/>
      <c r="W8" s="10"/>
      <c r="X8" s="10">
        <f t="shared" si="1"/>
        <v>38</v>
      </c>
      <c r="Y8" s="10"/>
      <c r="Z8" s="10"/>
      <c r="AA8" s="10"/>
      <c r="AB8" s="10"/>
      <c r="AC8" s="10"/>
      <c r="AD8" s="10"/>
      <c r="AE8" s="10">
        <f>SUM(Y8:AD8)</f>
        <v>0</v>
      </c>
      <c r="AF8" s="10">
        <f>K8+X8+AE8</f>
        <v>209</v>
      </c>
    </row>
    <row r="9" spans="1:33" s="11" customFormat="1" x14ac:dyDescent="0.2">
      <c r="A9" s="10">
        <v>5</v>
      </c>
      <c r="B9" s="11" t="s">
        <v>43</v>
      </c>
      <c r="C9" s="12" t="s">
        <v>24</v>
      </c>
      <c r="D9" s="11">
        <f>(1+1+1+1+1)*10</f>
        <v>50</v>
      </c>
      <c r="E9" s="11">
        <f>(1+1+1+1+1)*8</f>
        <v>40</v>
      </c>
      <c r="F9" s="11">
        <f>(1+1)*5</f>
        <v>10</v>
      </c>
      <c r="G9" s="11">
        <f>(1+1+1+1+1+1)*4</f>
        <v>24</v>
      </c>
      <c r="H9">
        <f>(1+1+1)*3</f>
        <v>9</v>
      </c>
      <c r="I9">
        <f>(1)*2</f>
        <v>2</v>
      </c>
      <c r="J9" s="11">
        <f>(1+1)*1</f>
        <v>2</v>
      </c>
      <c r="K9" s="10">
        <f t="shared" si="0"/>
        <v>137</v>
      </c>
      <c r="L9" s="12">
        <f>(1)*15</f>
        <v>15</v>
      </c>
      <c r="M9" s="10">
        <f>(1)*12</f>
        <v>12</v>
      </c>
      <c r="N9" s="10"/>
      <c r="P9" s="10">
        <f>(1+1)*8</f>
        <v>16</v>
      </c>
      <c r="Q9" s="10"/>
      <c r="R9" s="10"/>
      <c r="S9" s="10">
        <f>(1)*5</f>
        <v>5</v>
      </c>
      <c r="T9" s="10">
        <f>(1)*4</f>
        <v>4</v>
      </c>
      <c r="U9" s="10"/>
      <c r="V9" s="10">
        <f>(1)*2</f>
        <v>2</v>
      </c>
      <c r="W9" s="10"/>
      <c r="X9" s="10">
        <f t="shared" si="1"/>
        <v>54</v>
      </c>
      <c r="Y9" s="10"/>
      <c r="Z9" s="10"/>
      <c r="AA9" s="10"/>
      <c r="AB9" s="10"/>
      <c r="AC9" s="10"/>
      <c r="AD9" s="10"/>
      <c r="AE9" s="10">
        <f>SUM(Y9:AD9)</f>
        <v>0</v>
      </c>
      <c r="AF9" s="10">
        <f>K9+X9+AE9</f>
        <v>191</v>
      </c>
      <c r="AG9" s="11" t="s">
        <v>78</v>
      </c>
    </row>
    <row r="10" spans="1:33" s="11" customFormat="1" x14ac:dyDescent="0.2">
      <c r="A10" s="10">
        <v>6</v>
      </c>
      <c r="B10" s="11" t="s">
        <v>53</v>
      </c>
      <c r="C10" s="12" t="s">
        <v>25</v>
      </c>
      <c r="D10" s="11">
        <f>(1+1+1+1)*10</f>
        <v>40</v>
      </c>
      <c r="E10">
        <f>(1+1+1+1+1+1)*8</f>
        <v>48</v>
      </c>
      <c r="F10" s="11">
        <f>(1+1+1+1+1+1)*5</f>
        <v>30</v>
      </c>
      <c r="G10" s="11">
        <f>(1+1+1+1+1)*4</f>
        <v>20</v>
      </c>
      <c r="H10">
        <f>(1+1+1)*3</f>
        <v>9</v>
      </c>
      <c r="I10">
        <f>(1+1)*2</f>
        <v>4</v>
      </c>
      <c r="J10"/>
      <c r="K10" s="10">
        <f t="shared" si="0"/>
        <v>151</v>
      </c>
      <c r="L10" s="1"/>
      <c r="M10" s="1"/>
      <c r="N10" s="12">
        <f>(1)*10</f>
        <v>10</v>
      </c>
      <c r="O10" s="10">
        <f>(1)*9</f>
        <v>9</v>
      </c>
      <c r="P10" s="1"/>
      <c r="Q10" s="10">
        <f>(1)*7</f>
        <v>7</v>
      </c>
      <c r="R10" s="1"/>
      <c r="S10" s="1"/>
      <c r="T10" s="1"/>
      <c r="U10" s="1"/>
      <c r="V10" s="1"/>
      <c r="W10" s="1"/>
      <c r="X10" s="10">
        <f t="shared" si="1"/>
        <v>26</v>
      </c>
      <c r="Y10" s="10"/>
      <c r="Z10" s="10"/>
      <c r="AA10" s="10"/>
      <c r="AB10" s="10"/>
      <c r="AC10" s="10"/>
      <c r="AD10" s="10"/>
      <c r="AE10" s="10">
        <f>SUM(Y10:AD10)</f>
        <v>0</v>
      </c>
      <c r="AF10" s="10">
        <f>K10+X10+AE10</f>
        <v>177</v>
      </c>
      <c r="AG10"/>
    </row>
    <row r="11" spans="1:33" x14ac:dyDescent="0.2">
      <c r="A11" s="10">
        <v>7</v>
      </c>
      <c r="B11" s="11" t="s">
        <v>63</v>
      </c>
      <c r="C11" s="12" t="s">
        <v>74</v>
      </c>
      <c r="D11" s="11">
        <f>(1+1+1+1+1+1)*10</f>
        <v>60</v>
      </c>
      <c r="E11">
        <f>(1+1+1+1+1+1+1)*8</f>
        <v>56</v>
      </c>
      <c r="F11" s="11">
        <f>(1+1+1+1+1+1)*5</f>
        <v>30</v>
      </c>
      <c r="G11" s="11">
        <f>(1+1+1+1)*4</f>
        <v>16</v>
      </c>
      <c r="H11">
        <f>(1)*3</f>
        <v>3</v>
      </c>
      <c r="I11" s="11"/>
      <c r="J11" s="11"/>
      <c r="K11" s="10">
        <f t="shared" si="0"/>
        <v>165</v>
      </c>
      <c r="L11" s="12"/>
      <c r="M11" s="10"/>
      <c r="N11" s="16"/>
      <c r="O11" s="12"/>
      <c r="P11" s="10"/>
      <c r="Q11" s="10">
        <f>(1)*7</f>
        <v>7</v>
      </c>
      <c r="R11" s="10"/>
      <c r="S11" s="12"/>
      <c r="T11" s="12"/>
      <c r="U11" s="16"/>
      <c r="V11" s="10"/>
      <c r="W11" s="16"/>
      <c r="X11" s="10">
        <f t="shared" si="1"/>
        <v>7</v>
      </c>
      <c r="Y11" s="17"/>
      <c r="Z11" s="17"/>
      <c r="AA11" s="17"/>
      <c r="AB11" s="17"/>
      <c r="AC11" s="17"/>
      <c r="AD11" s="17"/>
      <c r="AE11" s="10">
        <f>SUM(Y11:AD11)</f>
        <v>0</v>
      </c>
      <c r="AF11" s="10">
        <f>K11+X11+AE11</f>
        <v>172</v>
      </c>
      <c r="AG11" s="11"/>
    </row>
    <row r="12" spans="1:33" x14ac:dyDescent="0.2">
      <c r="A12" s="10">
        <v>8</v>
      </c>
      <c r="B12" s="11" t="s">
        <v>44</v>
      </c>
      <c r="C12" s="12" t="s">
        <v>26</v>
      </c>
      <c r="D12" s="11">
        <f>(1+1+1)*10</f>
        <v>30</v>
      </c>
      <c r="E12">
        <f>(1+1+1+1+1+1+1+1+1+1)*8</f>
        <v>80</v>
      </c>
      <c r="F12" s="11">
        <f>(1+1+1+1)*5</f>
        <v>20</v>
      </c>
      <c r="G12" s="11">
        <f>(1+1)*4</f>
        <v>8</v>
      </c>
      <c r="H12">
        <f>(1)*3</f>
        <v>3</v>
      </c>
      <c r="I12" s="11"/>
      <c r="J12" s="11"/>
      <c r="K12" s="10">
        <f t="shared" si="0"/>
        <v>141</v>
      </c>
      <c r="L12" s="12">
        <f>(1+1)*15</f>
        <v>30</v>
      </c>
      <c r="M12" s="10"/>
      <c r="N12" s="10"/>
      <c r="O12" s="11"/>
      <c r="P12" s="10"/>
      <c r="Q12" s="10"/>
      <c r="R12" s="10"/>
      <c r="S12" s="10"/>
      <c r="T12" s="10"/>
      <c r="U12" s="10"/>
      <c r="V12" s="10"/>
      <c r="W12" s="10"/>
      <c r="X12" s="10">
        <f t="shared" si="1"/>
        <v>30</v>
      </c>
      <c r="Y12" s="10"/>
      <c r="Z12" s="10"/>
      <c r="AA12" s="10"/>
      <c r="AB12" s="10"/>
      <c r="AC12" s="10"/>
      <c r="AD12" s="10"/>
      <c r="AE12" s="10">
        <f>SUM(Y12:AD12)</f>
        <v>0</v>
      </c>
      <c r="AF12" s="10">
        <f>K12+X12+AE12</f>
        <v>171</v>
      </c>
      <c r="AG12" s="11"/>
    </row>
    <row r="13" spans="1:33" x14ac:dyDescent="0.2">
      <c r="A13" s="10">
        <v>9</v>
      </c>
      <c r="B13" s="11" t="s">
        <v>38</v>
      </c>
      <c r="C13" s="12" t="s">
        <v>47</v>
      </c>
      <c r="D13" s="11"/>
      <c r="E13" s="11"/>
      <c r="F13" s="11"/>
      <c r="G13" s="11"/>
      <c r="H13" s="11"/>
      <c r="I13" s="11"/>
      <c r="J13" s="11"/>
      <c r="K13" s="10">
        <f t="shared" si="0"/>
        <v>0</v>
      </c>
      <c r="L13" s="12">
        <f>(1+1+1+1)*15</f>
        <v>60</v>
      </c>
      <c r="M13" s="10">
        <f>(1)*12</f>
        <v>12</v>
      </c>
      <c r="N13" s="12"/>
      <c r="O13" s="10"/>
      <c r="P13" s="10"/>
      <c r="Q13" s="10"/>
      <c r="R13" s="10"/>
      <c r="S13" s="10"/>
      <c r="T13" s="10"/>
      <c r="U13" s="10"/>
      <c r="V13" s="10"/>
      <c r="W13" s="10"/>
      <c r="X13" s="10">
        <f t="shared" si="1"/>
        <v>72</v>
      </c>
      <c r="Y13" s="10">
        <f>(1)*30</f>
        <v>30</v>
      </c>
      <c r="Z13" s="10">
        <f>(1)*24</f>
        <v>24</v>
      </c>
      <c r="AA13" s="10">
        <f>(1)*20</f>
        <v>20</v>
      </c>
      <c r="AB13" s="10">
        <f>(1)*18</f>
        <v>18</v>
      </c>
      <c r="AC13" s="10"/>
      <c r="AD13" s="10">
        <f>(1)*4</f>
        <v>4</v>
      </c>
      <c r="AE13" s="10">
        <f>SUM(Y13:AD13)</f>
        <v>96</v>
      </c>
      <c r="AF13" s="10">
        <f>K13+X13+AE13</f>
        <v>168</v>
      </c>
      <c r="AG13" s="11" t="s">
        <v>49</v>
      </c>
    </row>
    <row r="14" spans="1:33" x14ac:dyDescent="0.2">
      <c r="A14" s="10">
        <v>10</v>
      </c>
      <c r="B14" s="11" t="s">
        <v>34</v>
      </c>
      <c r="C14" s="12" t="s">
        <v>47</v>
      </c>
      <c r="D14" s="11">
        <f>(1+1+1+1)*10</f>
        <v>40</v>
      </c>
      <c r="E14">
        <f>(1+1+1)*8</f>
        <v>24</v>
      </c>
      <c r="F14" s="11">
        <f>(1+1+1)*5</f>
        <v>15</v>
      </c>
      <c r="G14" s="11">
        <f>(1+1+1)*4</f>
        <v>12</v>
      </c>
      <c r="H14" s="11"/>
      <c r="I14">
        <f>(1)*2</f>
        <v>2</v>
      </c>
      <c r="J14" s="11">
        <f>(1)*1</f>
        <v>1</v>
      </c>
      <c r="K14" s="10">
        <f t="shared" si="0"/>
        <v>94</v>
      </c>
      <c r="L14" s="12">
        <f>(1+1)*15</f>
        <v>30</v>
      </c>
      <c r="M14" s="10">
        <f>(1)*12</f>
        <v>12</v>
      </c>
      <c r="N14" s="12">
        <f>(1)*10</f>
        <v>10</v>
      </c>
      <c r="O14" s="12"/>
      <c r="P14" s="10">
        <f>(1+1)*8</f>
        <v>16</v>
      </c>
      <c r="Q14" s="12"/>
      <c r="R14" s="10"/>
      <c r="S14" s="12"/>
      <c r="T14" s="12"/>
      <c r="U14" s="16"/>
      <c r="V14" s="10"/>
      <c r="W14" s="16">
        <f>(1)*1</f>
        <v>1</v>
      </c>
      <c r="X14" s="10">
        <f t="shared" si="1"/>
        <v>69</v>
      </c>
      <c r="Y14" s="17"/>
      <c r="Z14" s="17"/>
      <c r="AA14" s="17"/>
      <c r="AB14" s="17"/>
      <c r="AC14" s="17"/>
      <c r="AD14" s="17"/>
      <c r="AE14" s="10">
        <f>SUM(Y14:AD14)</f>
        <v>0</v>
      </c>
      <c r="AF14" s="10">
        <f>K14+X14+AE14</f>
        <v>163</v>
      </c>
      <c r="AG14" s="11" t="s">
        <v>49</v>
      </c>
    </row>
    <row r="15" spans="1:33" x14ac:dyDescent="0.2">
      <c r="A15" s="10">
        <v>11</v>
      </c>
      <c r="B15" s="11" t="s">
        <v>40</v>
      </c>
      <c r="C15" s="12" t="s">
        <v>62</v>
      </c>
      <c r="D15" s="11">
        <f>(1+1+1)*10</f>
        <v>30</v>
      </c>
      <c r="E15" s="11">
        <f>(1+1)*8</f>
        <v>16</v>
      </c>
      <c r="F15" s="11">
        <f>(1+1+1+1+1+1+1)*5</f>
        <v>35</v>
      </c>
      <c r="G15" s="11">
        <f>(1+1+1)*4</f>
        <v>12</v>
      </c>
      <c r="H15">
        <f>(1)*3</f>
        <v>3</v>
      </c>
      <c r="I15">
        <f>(1+1)*2</f>
        <v>4</v>
      </c>
      <c r="J15" s="11">
        <f>(1)*1</f>
        <v>1</v>
      </c>
      <c r="K15" s="10">
        <f t="shared" si="0"/>
        <v>101</v>
      </c>
      <c r="L15" s="12">
        <f>(1)*15</f>
        <v>15</v>
      </c>
      <c r="M15" s="10"/>
      <c r="N15" s="12"/>
      <c r="O15" s="10"/>
      <c r="P15" s="10">
        <f>(1+1)*8</f>
        <v>16</v>
      </c>
      <c r="Q15" s="10"/>
      <c r="R15" s="10"/>
      <c r="S15" s="10">
        <f>(1)*5</f>
        <v>5</v>
      </c>
      <c r="T15" s="12"/>
      <c r="U15" s="16">
        <f>(1)*3</f>
        <v>3</v>
      </c>
      <c r="V15" s="10"/>
      <c r="W15" s="10"/>
      <c r="X15" s="10">
        <f t="shared" si="1"/>
        <v>39</v>
      </c>
      <c r="Y15" s="10"/>
      <c r="Z15" s="10"/>
      <c r="AA15" s="10"/>
      <c r="AB15" s="10"/>
      <c r="AC15" s="10"/>
      <c r="AD15" s="10"/>
      <c r="AE15" s="10">
        <f>SUM(Y15:AD15)</f>
        <v>0</v>
      </c>
      <c r="AF15" s="10">
        <f>K15+X15+AE15</f>
        <v>140</v>
      </c>
      <c r="AG15" s="11" t="s">
        <v>78</v>
      </c>
    </row>
    <row r="16" spans="1:33" x14ac:dyDescent="0.2">
      <c r="A16" s="10">
        <v>12</v>
      </c>
      <c r="B16" s="13" t="s">
        <v>69</v>
      </c>
      <c r="C16" s="12" t="s">
        <v>76</v>
      </c>
      <c r="D16" s="11">
        <f>(1+1+1+1+1+1+1)*10</f>
        <v>70</v>
      </c>
      <c r="E16" s="11">
        <f>(1+1+1+1+1)*8</f>
        <v>40</v>
      </c>
      <c r="F16" s="11">
        <f>(1+1)*5</f>
        <v>10</v>
      </c>
      <c r="G16" s="11"/>
      <c r="H16" s="11"/>
      <c r="I16" s="11"/>
      <c r="K16" s="10">
        <f t="shared" si="0"/>
        <v>120</v>
      </c>
      <c r="L16" s="10"/>
      <c r="M16" s="10"/>
      <c r="N16" s="11"/>
      <c r="O16" s="12"/>
      <c r="P16" s="10">
        <f>(1)*8</f>
        <v>8</v>
      </c>
      <c r="Q16" s="10"/>
      <c r="R16" s="10"/>
      <c r="S16" s="10"/>
      <c r="T16" s="10"/>
      <c r="U16" s="10"/>
      <c r="V16" s="10"/>
      <c r="W16" s="10"/>
      <c r="X16" s="10">
        <f t="shared" si="1"/>
        <v>8</v>
      </c>
      <c r="Y16" s="10"/>
      <c r="Z16" s="10"/>
      <c r="AA16" s="10"/>
      <c r="AB16" s="10"/>
      <c r="AC16" s="10"/>
      <c r="AD16" s="10"/>
      <c r="AE16" s="10">
        <f>SUM(Y16:AD16)</f>
        <v>0</v>
      </c>
      <c r="AF16" s="10">
        <f>K16+X16+AE16</f>
        <v>128</v>
      </c>
      <c r="AG16" s="11"/>
    </row>
    <row r="17" spans="1:33" s="11" customFormat="1" ht="12" customHeight="1" x14ac:dyDescent="0.2">
      <c r="A17" s="10">
        <v>13</v>
      </c>
      <c r="B17" s="13" t="s">
        <v>71</v>
      </c>
      <c r="C17" s="12" t="s">
        <v>27</v>
      </c>
      <c r="D17" s="11">
        <f>(1+1+1+1+1)*10</f>
        <v>50</v>
      </c>
      <c r="E17" s="11">
        <f>(1)*8</f>
        <v>8</v>
      </c>
      <c r="F17" s="11">
        <f>(1+1)*5</f>
        <v>10</v>
      </c>
      <c r="G17" s="11">
        <f>(1+1+1)*4</f>
        <v>12</v>
      </c>
      <c r="H17" s="11">
        <f>(1+1)*3</f>
        <v>6</v>
      </c>
      <c r="I17">
        <f>(1)*2</f>
        <v>2</v>
      </c>
      <c r="J17" s="11">
        <f>(1)*1</f>
        <v>1</v>
      </c>
      <c r="K17" s="10">
        <f t="shared" si="0"/>
        <v>89</v>
      </c>
      <c r="L17" s="12">
        <f>(1+1)*15</f>
        <v>30</v>
      </c>
      <c r="M17" s="10"/>
      <c r="N17" s="10"/>
      <c r="O17" s="12"/>
      <c r="P17" s="10">
        <f>(1)*8</f>
        <v>8</v>
      </c>
      <c r="Q17" s="10"/>
      <c r="R17" s="10"/>
      <c r="S17" s="10"/>
      <c r="T17" s="10"/>
      <c r="U17" s="10"/>
      <c r="V17" s="10"/>
      <c r="W17" s="10"/>
      <c r="X17" s="10">
        <f t="shared" si="1"/>
        <v>38</v>
      </c>
      <c r="Y17" s="10"/>
      <c r="Z17" s="10"/>
      <c r="AA17" s="10"/>
      <c r="AB17" s="10"/>
      <c r="AC17" s="10"/>
      <c r="AD17" s="10"/>
      <c r="AE17" s="10">
        <f>SUM(Y17:AD17)</f>
        <v>0</v>
      </c>
      <c r="AF17" s="10">
        <f>K17+X17+AE17</f>
        <v>127</v>
      </c>
      <c r="AG17" s="11" t="s">
        <v>49</v>
      </c>
    </row>
    <row r="18" spans="1:33" s="11" customFormat="1" ht="12" customHeight="1" x14ac:dyDescent="0.2">
      <c r="A18" s="10">
        <v>14</v>
      </c>
      <c r="B18" s="11" t="s">
        <v>66</v>
      </c>
      <c r="C18" s="12" t="s">
        <v>27</v>
      </c>
      <c r="D18" s="11">
        <f>(1)*10</f>
        <v>10</v>
      </c>
      <c r="F18" s="11">
        <f>(1+1+1+1)*5</f>
        <v>20</v>
      </c>
      <c r="G18" s="11">
        <f>(1+1)*4</f>
        <v>8</v>
      </c>
      <c r="H18">
        <f>(1)*3</f>
        <v>3</v>
      </c>
      <c r="J18" s="11">
        <f>(1)*1</f>
        <v>1</v>
      </c>
      <c r="K18" s="10">
        <f t="shared" si="0"/>
        <v>42</v>
      </c>
      <c r="L18" s="12">
        <f>(1+1)*15</f>
        <v>30</v>
      </c>
      <c r="M18" s="10"/>
      <c r="N18" s="12"/>
      <c r="O18" s="10"/>
      <c r="P18" s="10">
        <f>(1+1)*8</f>
        <v>16</v>
      </c>
      <c r="Q18" s="10"/>
      <c r="R18" s="10"/>
      <c r="S18" s="10">
        <f>(1)*5</f>
        <v>5</v>
      </c>
      <c r="T18" s="10"/>
      <c r="U18" s="10"/>
      <c r="V18" s="10"/>
      <c r="W18" s="10"/>
      <c r="X18" s="10">
        <f t="shared" si="1"/>
        <v>51</v>
      </c>
      <c r="Y18" s="10"/>
      <c r="Z18" s="10"/>
      <c r="AA18" s="10"/>
      <c r="AB18" s="10"/>
      <c r="AC18" s="10"/>
      <c r="AD18" s="10"/>
      <c r="AE18" s="10">
        <f>SUM(Y18:AD18)</f>
        <v>0</v>
      </c>
      <c r="AF18" s="10">
        <f>K18+X18+AE18</f>
        <v>93</v>
      </c>
      <c r="AG18" s="11" t="s">
        <v>49</v>
      </c>
    </row>
    <row r="19" spans="1:33" s="11" customFormat="1" ht="12" customHeight="1" x14ac:dyDescent="0.2">
      <c r="A19" s="10">
        <v>15</v>
      </c>
      <c r="B19" s="13" t="s">
        <v>70</v>
      </c>
      <c r="C19" s="12" t="s">
        <v>25</v>
      </c>
      <c r="D19" s="11">
        <f>(1+1)*10</f>
        <v>20</v>
      </c>
      <c r="E19" s="11">
        <f>(1+1)*8</f>
        <v>16</v>
      </c>
      <c r="F19" s="11">
        <f>(1+1+1+1)*5</f>
        <v>20</v>
      </c>
      <c r="G19" s="11">
        <f>(1+1)*4</f>
        <v>8</v>
      </c>
      <c r="H19">
        <f>(1)*3</f>
        <v>3</v>
      </c>
      <c r="J19" s="11">
        <f>(1)*1</f>
        <v>1</v>
      </c>
      <c r="K19" s="10">
        <f t="shared" si="0"/>
        <v>68</v>
      </c>
      <c r="L19" s="10"/>
      <c r="M19" s="10"/>
      <c r="N19" s="10"/>
      <c r="O19" s="10">
        <f>(1+1)*9</f>
        <v>18</v>
      </c>
      <c r="P19" s="10"/>
      <c r="Q19" s="10"/>
      <c r="R19" s="10"/>
      <c r="S19" s="10"/>
      <c r="T19" s="10"/>
      <c r="U19" s="10"/>
      <c r="V19" s="10"/>
      <c r="W19" s="10"/>
      <c r="X19" s="10">
        <f t="shared" si="1"/>
        <v>18</v>
      </c>
      <c r="Y19" s="10"/>
      <c r="Z19" s="10"/>
      <c r="AA19" s="10"/>
      <c r="AB19" s="10"/>
      <c r="AC19" s="10"/>
      <c r="AD19" s="10"/>
      <c r="AE19" s="10">
        <f>SUM(Y19:AD19)</f>
        <v>0</v>
      </c>
      <c r="AF19" s="10">
        <f>K19+X19+AE19</f>
        <v>86</v>
      </c>
    </row>
    <row r="20" spans="1:33" s="11" customFormat="1" ht="12" customHeight="1" x14ac:dyDescent="0.2">
      <c r="A20" s="10">
        <v>16</v>
      </c>
      <c r="B20" s="11" t="s">
        <v>54</v>
      </c>
      <c r="C20" s="12" t="s">
        <v>25</v>
      </c>
      <c r="D20" s="11">
        <f>(1+1)*10</f>
        <v>20</v>
      </c>
      <c r="E20" s="11">
        <f>(1)*8</f>
        <v>8</v>
      </c>
      <c r="F20" s="11">
        <f>(1+1+1+1+1)*5</f>
        <v>25</v>
      </c>
      <c r="G20" s="11">
        <f>(1+1+1+1)*4</f>
        <v>16</v>
      </c>
      <c r="H20">
        <f>(1)*3</f>
        <v>3</v>
      </c>
      <c r="I20">
        <f>(1)*2</f>
        <v>2</v>
      </c>
      <c r="J20" s="11">
        <f>(1)*1</f>
        <v>1</v>
      </c>
      <c r="K20" s="10">
        <f t="shared" si="0"/>
        <v>75</v>
      </c>
      <c r="L20" s="1"/>
      <c r="M20" s="1"/>
      <c r="N20" s="1"/>
      <c r="O20" s="10">
        <f>(1)*9</f>
        <v>9</v>
      </c>
      <c r="P20" s="1"/>
      <c r="Q20" s="1"/>
      <c r="R20" s="1"/>
      <c r="S20" s="1"/>
      <c r="T20" s="1"/>
      <c r="U20" s="1"/>
      <c r="V20" s="1"/>
      <c r="W20" s="1"/>
      <c r="X20" s="10">
        <f t="shared" si="1"/>
        <v>9</v>
      </c>
      <c r="Y20" s="10"/>
      <c r="Z20" s="10"/>
      <c r="AA20" s="10"/>
      <c r="AB20" s="10"/>
      <c r="AC20" s="10"/>
      <c r="AD20" s="10"/>
      <c r="AE20" s="10">
        <f>SUM(Y20:AD20)</f>
        <v>0</v>
      </c>
      <c r="AF20" s="10">
        <f>K20+X20+AE20</f>
        <v>84</v>
      </c>
      <c r="AG20"/>
    </row>
    <row r="21" spans="1:33" s="11" customFormat="1" ht="12" customHeight="1" x14ac:dyDescent="0.2">
      <c r="A21" s="10">
        <v>17</v>
      </c>
      <c r="B21" s="11" t="s">
        <v>80</v>
      </c>
      <c r="C21" s="12" t="s">
        <v>57</v>
      </c>
      <c r="D21" s="11">
        <f>(1+1)*10</f>
        <v>20</v>
      </c>
      <c r="E21" s="11">
        <f>(1)*8</f>
        <v>8</v>
      </c>
      <c r="F21" s="11">
        <f>(1)*5</f>
        <v>5</v>
      </c>
      <c r="K21" s="10">
        <f t="shared" si="0"/>
        <v>33</v>
      </c>
      <c r="L21" s="10"/>
      <c r="M21" s="10"/>
      <c r="N21" s="12">
        <f>(1)*10</f>
        <v>10</v>
      </c>
      <c r="O21" s="12">
        <f>(1+1)*9</f>
        <v>18</v>
      </c>
      <c r="P21" s="10">
        <f>(1)*8</f>
        <v>8</v>
      </c>
      <c r="Q21" s="10">
        <f>(1)*7</f>
        <v>7</v>
      </c>
      <c r="R21" s="10"/>
      <c r="S21" s="10"/>
      <c r="T21" s="10"/>
      <c r="U21" s="10"/>
      <c r="V21" s="10"/>
      <c r="W21" s="10"/>
      <c r="X21" s="10">
        <f t="shared" si="1"/>
        <v>43</v>
      </c>
      <c r="Y21" s="10"/>
      <c r="Z21" s="10"/>
      <c r="AA21" s="10"/>
      <c r="AB21" s="10"/>
      <c r="AC21" s="10"/>
      <c r="AD21" s="10"/>
      <c r="AE21" s="10">
        <f>SUM(Y21:AD21)</f>
        <v>0</v>
      </c>
      <c r="AF21" s="10">
        <f>K21+X21+AE21</f>
        <v>76</v>
      </c>
    </row>
    <row r="22" spans="1:33" s="11" customFormat="1" ht="12" customHeight="1" x14ac:dyDescent="0.2">
      <c r="A22" s="10">
        <v>18</v>
      </c>
      <c r="B22" s="13" t="s">
        <v>72</v>
      </c>
      <c r="C22" s="12" t="s">
        <v>77</v>
      </c>
      <c r="E22" s="11">
        <f>(1+1+1)*8</f>
        <v>24</v>
      </c>
      <c r="F22" s="11">
        <f>(1)*5</f>
        <v>5</v>
      </c>
      <c r="G22" s="11">
        <f>(1+1)*4</f>
        <v>8</v>
      </c>
      <c r="H22" s="11">
        <f>(1+1+1)*3</f>
        <v>9</v>
      </c>
      <c r="I22">
        <f>(1+1)*2</f>
        <v>4</v>
      </c>
      <c r="J22"/>
      <c r="K22" s="10">
        <f t="shared" si="0"/>
        <v>50</v>
      </c>
      <c r="L22" s="10"/>
      <c r="M22" s="10"/>
      <c r="N22" s="10"/>
      <c r="O22" s="12"/>
      <c r="P22" s="10">
        <f>(1)*8</f>
        <v>8</v>
      </c>
      <c r="Q22" s="10">
        <f>(1+1)*7</f>
        <v>14</v>
      </c>
      <c r="R22" s="10"/>
      <c r="S22" s="10"/>
      <c r="T22" s="10"/>
      <c r="U22" s="10"/>
      <c r="V22" s="10"/>
      <c r="W22" s="10"/>
      <c r="X22" s="10">
        <f t="shared" si="1"/>
        <v>22</v>
      </c>
      <c r="Y22" s="10"/>
      <c r="Z22" s="10"/>
      <c r="AA22" s="10"/>
      <c r="AB22" s="10"/>
      <c r="AC22" s="10"/>
      <c r="AD22" s="10"/>
      <c r="AE22" s="10">
        <f>SUM(Y22:AD22)</f>
        <v>0</v>
      </c>
      <c r="AF22" s="10">
        <f>K22+X22+AE22</f>
        <v>72</v>
      </c>
      <c r="AG22" t="s">
        <v>49</v>
      </c>
    </row>
    <row r="23" spans="1:33" s="11" customFormat="1" ht="12" customHeight="1" x14ac:dyDescent="0.2">
      <c r="A23" s="10">
        <v>19</v>
      </c>
      <c r="B23" s="11" t="s">
        <v>86</v>
      </c>
      <c r="C23" s="12" t="s">
        <v>74</v>
      </c>
      <c r="E23">
        <f>(1+1+1)*8</f>
        <v>24</v>
      </c>
      <c r="F23" s="11">
        <f>(1+1)*5</f>
        <v>10</v>
      </c>
      <c r="G23" s="11">
        <f>(1+1+1)*4</f>
        <v>12</v>
      </c>
      <c r="H23"/>
      <c r="I23"/>
      <c r="J23"/>
      <c r="K23" s="10">
        <f t="shared" si="0"/>
        <v>46</v>
      </c>
      <c r="L23" s="1"/>
      <c r="M23" s="10">
        <f>(1)*12</f>
        <v>12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0">
        <f t="shared" si="1"/>
        <v>12</v>
      </c>
      <c r="Y23" s="10"/>
      <c r="Z23" s="10"/>
      <c r="AA23" s="10"/>
      <c r="AB23" s="10"/>
      <c r="AC23" s="10"/>
      <c r="AD23" s="10"/>
      <c r="AE23" s="10">
        <f>SUM(Y23:AD23)</f>
        <v>0</v>
      </c>
      <c r="AF23" s="10">
        <f>K23+X23+AE23</f>
        <v>58</v>
      </c>
      <c r="AG23"/>
    </row>
    <row r="24" spans="1:33" s="11" customFormat="1" ht="12" customHeight="1" x14ac:dyDescent="0.2">
      <c r="A24" s="10">
        <v>20</v>
      </c>
      <c r="B24" s="13" t="s">
        <v>88</v>
      </c>
      <c r="C24" s="15" t="s">
        <v>25</v>
      </c>
      <c r="D24" s="11">
        <f>(1)*10</f>
        <v>10</v>
      </c>
      <c r="E24">
        <f>(1+1)*8</f>
        <v>16</v>
      </c>
      <c r="F24" s="11">
        <f>(1)*5</f>
        <v>5</v>
      </c>
      <c r="G24" s="11">
        <f>(1+1+1)*4</f>
        <v>12</v>
      </c>
      <c r="H24">
        <f>(1+1+1)*3</f>
        <v>9</v>
      </c>
      <c r="I24"/>
      <c r="K24" s="10">
        <f t="shared" si="0"/>
        <v>52</v>
      </c>
      <c r="L24" s="10"/>
      <c r="M24" s="10"/>
      <c r="N24" s="10"/>
      <c r="O24" s="12"/>
      <c r="P24" s="10"/>
      <c r="Q24" s="10"/>
      <c r="R24" s="10"/>
      <c r="S24" s="10">
        <f>(1)*5</f>
        <v>5</v>
      </c>
      <c r="T24" s="10"/>
      <c r="U24" s="10"/>
      <c r="V24" s="10"/>
      <c r="W24" s="10"/>
      <c r="X24" s="10">
        <f t="shared" si="1"/>
        <v>5</v>
      </c>
      <c r="Y24" s="10"/>
      <c r="Z24" s="10"/>
      <c r="AA24" s="10"/>
      <c r="AB24" s="10"/>
      <c r="AC24" s="10"/>
      <c r="AD24" s="10"/>
      <c r="AE24" s="10">
        <f>SUM(Y24:AD24)</f>
        <v>0</v>
      </c>
      <c r="AF24" s="10">
        <f>K24+X24+AE24</f>
        <v>57</v>
      </c>
      <c r="AG24"/>
    </row>
    <row r="25" spans="1:33" s="11" customFormat="1" ht="12" customHeight="1" x14ac:dyDescent="0.2">
      <c r="A25" s="10">
        <v>21</v>
      </c>
      <c r="B25" s="11" t="s">
        <v>55</v>
      </c>
      <c r="C25" s="12" t="s">
        <v>26</v>
      </c>
      <c r="E25">
        <f>(1+1)*8</f>
        <v>16</v>
      </c>
      <c r="F25" s="11">
        <f>(1+1+1+1)*5</f>
        <v>20</v>
      </c>
      <c r="G25" s="11">
        <f>(1+1)*4</f>
        <v>8</v>
      </c>
      <c r="H25">
        <f>(1+1+1+1)*3</f>
        <v>12</v>
      </c>
      <c r="I25"/>
      <c r="J25"/>
      <c r="K25" s="10">
        <f t="shared" si="0"/>
        <v>56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0">
        <f t="shared" si="1"/>
        <v>0</v>
      </c>
      <c r="Y25" s="10"/>
      <c r="Z25" s="10"/>
      <c r="AA25" s="10"/>
      <c r="AB25" s="10"/>
      <c r="AC25" s="10"/>
      <c r="AD25" s="10"/>
      <c r="AE25" s="10">
        <f>SUM(Y25:AD25)</f>
        <v>0</v>
      </c>
      <c r="AF25" s="10">
        <f>K25+X25+AE25</f>
        <v>56</v>
      </c>
      <c r="AG25"/>
    </row>
    <row r="26" spans="1:33" s="11" customFormat="1" ht="12" customHeight="1" x14ac:dyDescent="0.2">
      <c r="A26" s="10">
        <v>21</v>
      </c>
      <c r="B26" s="11" t="s">
        <v>79</v>
      </c>
      <c r="C26" s="12" t="s">
        <v>47</v>
      </c>
      <c r="E26">
        <f>(1)*8</f>
        <v>8</v>
      </c>
      <c r="F26"/>
      <c r="H26">
        <f>(1)*3</f>
        <v>3</v>
      </c>
      <c r="I26">
        <f>(1+1+1)*2</f>
        <v>6</v>
      </c>
      <c r="K26" s="10">
        <f t="shared" si="0"/>
        <v>17</v>
      </c>
      <c r="L26" s="10"/>
      <c r="M26" s="10">
        <f>(1+1)*12</f>
        <v>24</v>
      </c>
      <c r="N26" s="10"/>
      <c r="O26" s="12"/>
      <c r="P26" s="10">
        <f>(1)*8</f>
        <v>8</v>
      </c>
      <c r="Q26" s="10">
        <f>(1)*7</f>
        <v>7</v>
      </c>
      <c r="R26" s="10"/>
      <c r="S26" s="10"/>
      <c r="T26" s="10"/>
      <c r="U26" s="10"/>
      <c r="V26" s="10"/>
      <c r="W26" s="10"/>
      <c r="X26" s="10">
        <f t="shared" si="1"/>
        <v>39</v>
      </c>
      <c r="Y26" s="10"/>
      <c r="Z26" s="10"/>
      <c r="AA26" s="10"/>
      <c r="AB26" s="10"/>
      <c r="AC26" s="10"/>
      <c r="AD26" s="10"/>
      <c r="AE26" s="10">
        <f>SUM(Y26:AD26)</f>
        <v>0</v>
      </c>
      <c r="AF26" s="10">
        <f>K26+X26+AE26</f>
        <v>56</v>
      </c>
      <c r="AG26" s="11" t="s">
        <v>49</v>
      </c>
    </row>
    <row r="27" spans="1:33" s="11" customFormat="1" ht="12" customHeight="1" x14ac:dyDescent="0.2">
      <c r="A27" s="10">
        <v>23</v>
      </c>
      <c r="B27" s="11" t="s">
        <v>39</v>
      </c>
      <c r="C27" s="12" t="s">
        <v>47</v>
      </c>
      <c r="E27">
        <f>(1)*8</f>
        <v>8</v>
      </c>
      <c r="F27"/>
      <c r="G27" s="11">
        <f>(1)*4</f>
        <v>4</v>
      </c>
      <c r="H27">
        <f>(1+1+1+1+1)*3</f>
        <v>15</v>
      </c>
      <c r="I27">
        <f>(1+1+1)*2</f>
        <v>6</v>
      </c>
      <c r="J27" s="11">
        <f>(1)*1</f>
        <v>1</v>
      </c>
      <c r="K27" s="10">
        <f t="shared" si="0"/>
        <v>34</v>
      </c>
      <c r="L27" s="10"/>
      <c r="M27" s="10"/>
      <c r="N27" s="10"/>
      <c r="O27" s="10">
        <f>(1)*9</f>
        <v>9</v>
      </c>
      <c r="P27" s="12"/>
      <c r="Q27" s="10"/>
      <c r="R27" s="10">
        <f>(1+1)*6</f>
        <v>12</v>
      </c>
      <c r="S27" s="10"/>
      <c r="T27" s="10"/>
      <c r="U27" s="10"/>
      <c r="V27" s="10"/>
      <c r="W27" s="10"/>
      <c r="X27" s="10">
        <f t="shared" si="1"/>
        <v>21</v>
      </c>
      <c r="Y27" s="10"/>
      <c r="Z27" s="10"/>
      <c r="AA27" s="10"/>
      <c r="AB27" s="10"/>
      <c r="AC27" s="10"/>
      <c r="AD27" s="10"/>
      <c r="AE27" s="10">
        <f>SUM(Y27:AD27)</f>
        <v>0</v>
      </c>
      <c r="AF27" s="10">
        <f>K27+X27+AE27</f>
        <v>55</v>
      </c>
      <c r="AG27" s="11" t="s">
        <v>49</v>
      </c>
    </row>
    <row r="28" spans="1:33" x14ac:dyDescent="0.2">
      <c r="A28" s="10">
        <v>23</v>
      </c>
      <c r="B28" s="11" t="s">
        <v>83</v>
      </c>
      <c r="C28" s="15" t="s">
        <v>84</v>
      </c>
      <c r="D28" s="11">
        <f>(1+1)*10</f>
        <v>20</v>
      </c>
      <c r="E28" s="11">
        <f>(1+1)*8</f>
        <v>16</v>
      </c>
      <c r="F28" s="11">
        <f>(1)*5</f>
        <v>5</v>
      </c>
      <c r="G28" s="11">
        <f>(1+1)*4</f>
        <v>8</v>
      </c>
      <c r="H28">
        <f>(1+1)*3</f>
        <v>6</v>
      </c>
      <c r="J28" s="11"/>
      <c r="K28" s="10">
        <f t="shared" si="0"/>
        <v>55</v>
      </c>
      <c r="L28" s="10"/>
      <c r="M28" s="11"/>
      <c r="N28" s="10"/>
      <c r="O28" s="12"/>
      <c r="P28" s="10"/>
      <c r="Q28" s="10"/>
      <c r="R28" s="10"/>
      <c r="S28" s="10"/>
      <c r="T28" s="10"/>
      <c r="U28" s="10"/>
      <c r="V28" s="10"/>
      <c r="W28" s="10"/>
      <c r="X28" s="10">
        <f t="shared" si="1"/>
        <v>0</v>
      </c>
      <c r="Y28" s="10"/>
      <c r="Z28" s="10"/>
      <c r="AA28" s="10"/>
      <c r="AB28" s="10"/>
      <c r="AC28" s="10"/>
      <c r="AD28" s="10"/>
      <c r="AE28" s="10">
        <f>SUM(Y28:AD28)</f>
        <v>0</v>
      </c>
      <c r="AF28" s="10">
        <f>K28+X28+AE28</f>
        <v>55</v>
      </c>
      <c r="AG28" s="11" t="s">
        <v>49</v>
      </c>
    </row>
    <row r="29" spans="1:33" x14ac:dyDescent="0.2">
      <c r="A29" s="10">
        <v>25</v>
      </c>
      <c r="B29" s="13" t="s">
        <v>89</v>
      </c>
      <c r="C29" s="12" t="s">
        <v>26</v>
      </c>
      <c r="D29" s="11"/>
      <c r="F29" s="11">
        <f>(1+1+1+1)*5</f>
        <v>20</v>
      </c>
      <c r="G29" s="11">
        <f>(1+1+1+1)*4</f>
        <v>16</v>
      </c>
      <c r="H29" s="11">
        <f>(1+1+1)*3</f>
        <v>9</v>
      </c>
      <c r="I29">
        <f>(1+1)*2</f>
        <v>4</v>
      </c>
      <c r="K29" s="10">
        <f t="shared" si="0"/>
        <v>49</v>
      </c>
      <c r="L29" s="10"/>
      <c r="M29" s="10"/>
      <c r="N29" s="10"/>
      <c r="O29" s="12"/>
      <c r="P29" s="10"/>
      <c r="Q29" s="10"/>
      <c r="R29" s="10"/>
      <c r="S29" s="10"/>
      <c r="T29" s="10"/>
      <c r="U29" s="10"/>
      <c r="V29" s="10"/>
      <c r="W29" s="10"/>
      <c r="X29" s="10">
        <f t="shared" si="1"/>
        <v>0</v>
      </c>
      <c r="Y29" s="10"/>
      <c r="Z29" s="10"/>
      <c r="AA29" s="10"/>
      <c r="AB29" s="10"/>
      <c r="AC29" s="10"/>
      <c r="AD29" s="10"/>
      <c r="AE29" s="10">
        <f>SUM(Y29:AD29)</f>
        <v>0</v>
      </c>
      <c r="AF29" s="10">
        <f>K29+X29+AE29</f>
        <v>49</v>
      </c>
    </row>
    <row r="30" spans="1:33" s="11" customFormat="1" ht="12" customHeight="1" x14ac:dyDescent="0.2">
      <c r="A30" s="10">
        <v>26</v>
      </c>
      <c r="B30" s="11" t="s">
        <v>65</v>
      </c>
      <c r="C30" s="12" t="s">
        <v>76</v>
      </c>
      <c r="E30">
        <f>(1)*8</f>
        <v>8</v>
      </c>
      <c r="F30" s="11">
        <f>(1+1+1+1+1)*5</f>
        <v>25</v>
      </c>
      <c r="G30" s="11">
        <f>(1+1)*4</f>
        <v>8</v>
      </c>
      <c r="H30">
        <f>(1)*3</f>
        <v>3</v>
      </c>
      <c r="K30" s="10">
        <f t="shared" si="0"/>
        <v>44</v>
      </c>
      <c r="L30" s="10"/>
      <c r="M30" s="10"/>
      <c r="N30" s="12"/>
      <c r="O30" s="10"/>
      <c r="P30" s="10"/>
      <c r="Q30" s="10"/>
      <c r="R30" s="10"/>
      <c r="S30" s="10"/>
      <c r="T30" s="12"/>
      <c r="U30" s="10"/>
      <c r="V30" s="10"/>
      <c r="W30" s="10"/>
      <c r="X30" s="10">
        <f t="shared" si="1"/>
        <v>0</v>
      </c>
      <c r="Y30" s="10"/>
      <c r="Z30" s="10"/>
      <c r="AA30" s="10"/>
      <c r="AB30" s="10"/>
      <c r="AC30" s="10"/>
      <c r="AD30" s="10"/>
      <c r="AE30" s="10">
        <f>SUM(Y30:AD30)</f>
        <v>0</v>
      </c>
      <c r="AF30" s="10">
        <f>K30+X30+AE30</f>
        <v>44</v>
      </c>
    </row>
    <row r="31" spans="1:33" x14ac:dyDescent="0.2">
      <c r="A31" s="10">
        <v>27</v>
      </c>
      <c r="B31" s="11" t="s">
        <v>67</v>
      </c>
      <c r="C31" s="12" t="s">
        <v>25</v>
      </c>
      <c r="D31" s="11">
        <f>(1)*10</f>
        <v>10</v>
      </c>
      <c r="E31">
        <f>(1+1)*8</f>
        <v>16</v>
      </c>
      <c r="F31" s="11"/>
      <c r="G31" s="11">
        <f>(1+1)*4</f>
        <v>8</v>
      </c>
      <c r="H31" s="11"/>
      <c r="I31" s="11"/>
      <c r="J31" s="11">
        <f>(1)*1</f>
        <v>1</v>
      </c>
      <c r="K31" s="10">
        <f t="shared" si="0"/>
        <v>35</v>
      </c>
      <c r="L31" s="12"/>
      <c r="M31" s="10"/>
      <c r="N31" s="12"/>
      <c r="O31" s="10"/>
      <c r="P31" s="10"/>
      <c r="Q31" s="10"/>
      <c r="R31" s="10"/>
      <c r="S31" s="10"/>
      <c r="T31" s="10"/>
      <c r="U31" s="10"/>
      <c r="V31" s="10"/>
      <c r="W31" s="10"/>
      <c r="X31" s="10">
        <f t="shared" si="1"/>
        <v>0</v>
      </c>
      <c r="Y31" s="10"/>
      <c r="Z31" s="10"/>
      <c r="AA31" s="10"/>
      <c r="AB31" s="10"/>
      <c r="AC31" s="10"/>
      <c r="AD31" s="10"/>
      <c r="AE31" s="10">
        <f>SUM(Y31:AD31)</f>
        <v>0</v>
      </c>
      <c r="AF31" s="10">
        <f>K31+X31+AE31</f>
        <v>35</v>
      </c>
      <c r="AG31" s="11"/>
    </row>
    <row r="32" spans="1:33" x14ac:dyDescent="0.2">
      <c r="A32" s="10">
        <v>28</v>
      </c>
      <c r="B32" s="11" t="s">
        <v>68</v>
      </c>
      <c r="C32" s="12" t="s">
        <v>74</v>
      </c>
      <c r="E32">
        <f>(1)*8</f>
        <v>8</v>
      </c>
      <c r="F32" s="11">
        <f>(1)*5</f>
        <v>5</v>
      </c>
      <c r="G32" s="11">
        <f>(1+1)*4</f>
        <v>8</v>
      </c>
      <c r="H32">
        <f>(1+1+1+1)*3</f>
        <v>12</v>
      </c>
      <c r="K32" s="10">
        <f t="shared" si="0"/>
        <v>33</v>
      </c>
      <c r="X32" s="10">
        <f t="shared" si="1"/>
        <v>0</v>
      </c>
      <c r="Y32" s="10"/>
      <c r="Z32" s="10"/>
      <c r="AA32" s="10"/>
      <c r="AB32" s="10"/>
      <c r="AC32" s="10"/>
      <c r="AD32" s="10"/>
      <c r="AE32" s="10">
        <f>SUM(Y32:AD32)</f>
        <v>0</v>
      </c>
      <c r="AF32" s="10">
        <f>K32+X32+AE32</f>
        <v>33</v>
      </c>
      <c r="AG32" s="11"/>
    </row>
    <row r="33" spans="1:33" x14ac:dyDescent="0.2">
      <c r="A33" s="10">
        <v>29</v>
      </c>
      <c r="B33" s="11" t="s">
        <v>32</v>
      </c>
      <c r="C33" s="15" t="s">
        <v>27</v>
      </c>
      <c r="D33" s="11"/>
      <c r="E33" s="11"/>
      <c r="F33" s="11">
        <f>(1)*5</f>
        <v>5</v>
      </c>
      <c r="G33" s="11"/>
      <c r="H33">
        <f>(1)*3</f>
        <v>3</v>
      </c>
      <c r="I33">
        <f>(1+1)*2</f>
        <v>4</v>
      </c>
      <c r="J33" s="11">
        <f>(1)*1</f>
        <v>1</v>
      </c>
      <c r="K33" s="10">
        <f t="shared" si="0"/>
        <v>13</v>
      </c>
      <c r="L33" s="12"/>
      <c r="M33" s="10"/>
      <c r="N33" s="12"/>
      <c r="O33" s="12"/>
      <c r="P33" s="12"/>
      <c r="Q33" s="10">
        <f>(1)*7</f>
        <v>7</v>
      </c>
      <c r="R33" s="12"/>
      <c r="S33" s="10">
        <f>(1)*5</f>
        <v>5</v>
      </c>
      <c r="T33" s="12">
        <f>(1)*4</f>
        <v>4</v>
      </c>
      <c r="U33" s="12"/>
      <c r="V33" s="12"/>
      <c r="W33" s="12"/>
      <c r="X33" s="10">
        <f t="shared" si="1"/>
        <v>16</v>
      </c>
      <c r="Y33" s="10"/>
      <c r="Z33" s="10"/>
      <c r="AA33" s="10"/>
      <c r="AB33" s="10"/>
      <c r="AC33" s="10"/>
      <c r="AD33" s="10"/>
      <c r="AE33" s="10">
        <f>SUM(Y33:AD33)</f>
        <v>0</v>
      </c>
      <c r="AF33" s="10">
        <f>K33+X33+AE33</f>
        <v>29</v>
      </c>
      <c r="AG33" t="s">
        <v>49</v>
      </c>
    </row>
    <row r="34" spans="1:33" s="11" customFormat="1" x14ac:dyDescent="0.2">
      <c r="A34" s="10">
        <v>30</v>
      </c>
      <c r="B34" s="13" t="s">
        <v>91</v>
      </c>
      <c r="C34" s="12" t="s">
        <v>26</v>
      </c>
      <c r="F34" s="11">
        <f>(1)*5</f>
        <v>5</v>
      </c>
      <c r="G34" s="11">
        <f>(1+1)*4</f>
        <v>8</v>
      </c>
      <c r="H34">
        <f>(1+1)*3</f>
        <v>6</v>
      </c>
      <c r="I34">
        <f>(1)*2</f>
        <v>2</v>
      </c>
      <c r="J34" s="11">
        <f>(1)*1</f>
        <v>1</v>
      </c>
      <c r="K34" s="10">
        <f t="shared" si="0"/>
        <v>22</v>
      </c>
      <c r="L34" s="10"/>
      <c r="M34" s="10"/>
      <c r="O34" s="12"/>
      <c r="P34" s="10"/>
      <c r="Q34" s="10"/>
      <c r="R34" s="10"/>
      <c r="S34" s="10"/>
      <c r="T34" s="10"/>
      <c r="U34" s="10"/>
      <c r="V34" s="10"/>
      <c r="W34" s="10"/>
      <c r="X34" s="10">
        <f t="shared" si="1"/>
        <v>0</v>
      </c>
      <c r="Y34" s="10"/>
      <c r="Z34" s="10"/>
      <c r="AA34" s="10"/>
      <c r="AB34" s="10"/>
      <c r="AC34" s="10"/>
      <c r="AD34" s="10"/>
      <c r="AE34" s="10">
        <f>SUM(Y34:AD34)</f>
        <v>0</v>
      </c>
      <c r="AF34" s="10">
        <f>K34+X34+AE34</f>
        <v>22</v>
      </c>
    </row>
    <row r="35" spans="1:33" x14ac:dyDescent="0.2">
      <c r="A35" s="10">
        <v>31</v>
      </c>
      <c r="B35" s="13" t="s">
        <v>73</v>
      </c>
      <c r="C35" s="12" t="s">
        <v>75</v>
      </c>
      <c r="D35" s="11">
        <f>(1+1)*10</f>
        <v>20</v>
      </c>
      <c r="F35" s="11"/>
      <c r="G35" s="11"/>
      <c r="H35" s="11"/>
      <c r="I35" s="11"/>
      <c r="K35" s="10">
        <f t="shared" si="0"/>
        <v>20</v>
      </c>
      <c r="L35" s="10"/>
      <c r="M35" s="10"/>
      <c r="N35" s="10"/>
      <c r="O35" s="12"/>
      <c r="P35" s="10"/>
      <c r="Q35" s="10"/>
      <c r="R35" s="10"/>
      <c r="S35" s="10"/>
      <c r="T35" s="10"/>
      <c r="U35" s="10"/>
      <c r="V35" s="10"/>
      <c r="W35" s="10"/>
      <c r="X35" s="10">
        <f t="shared" si="1"/>
        <v>0</v>
      </c>
      <c r="Y35" s="10"/>
      <c r="Z35" s="10"/>
      <c r="AA35" s="10"/>
      <c r="AB35" s="10"/>
      <c r="AC35" s="10"/>
      <c r="AD35" s="10"/>
      <c r="AE35" s="10">
        <f>SUM(Y35:AD35)</f>
        <v>0</v>
      </c>
      <c r="AF35" s="10">
        <f>K35+X35+AE35</f>
        <v>20</v>
      </c>
    </row>
    <row r="36" spans="1:33" x14ac:dyDescent="0.2">
      <c r="A36" s="10">
        <v>32</v>
      </c>
      <c r="B36" s="11" t="s">
        <v>87</v>
      </c>
      <c r="C36" s="12" t="s">
        <v>26</v>
      </c>
      <c r="D36" s="11"/>
      <c r="E36" s="11"/>
      <c r="F36" s="11">
        <f>(1)*5</f>
        <v>5</v>
      </c>
      <c r="G36" s="11">
        <f>(1+1)*4</f>
        <v>8</v>
      </c>
      <c r="H36">
        <f>(1+1)*3</f>
        <v>6</v>
      </c>
      <c r="K36" s="10">
        <f t="shared" si="0"/>
        <v>19</v>
      </c>
      <c r="X36" s="10">
        <f t="shared" si="1"/>
        <v>0</v>
      </c>
      <c r="Y36" s="10"/>
      <c r="Z36" s="10"/>
      <c r="AA36" s="10"/>
      <c r="AB36" s="10"/>
      <c r="AC36" s="10"/>
      <c r="AD36" s="10"/>
      <c r="AE36" s="10">
        <f>SUM(Y36:AD36)</f>
        <v>0</v>
      </c>
      <c r="AF36" s="10">
        <f>K36+X36+AE36</f>
        <v>19</v>
      </c>
    </row>
    <row r="37" spans="1:33" x14ac:dyDescent="0.2">
      <c r="A37" s="10">
        <v>33</v>
      </c>
      <c r="B37" s="13" t="s">
        <v>37</v>
      </c>
      <c r="C37" s="15" t="s">
        <v>27</v>
      </c>
      <c r="D37" s="11"/>
      <c r="E37" s="11"/>
      <c r="F37" s="11">
        <f>(1)*5</f>
        <v>5</v>
      </c>
      <c r="G37" s="11">
        <f>(1+1)*4</f>
        <v>8</v>
      </c>
      <c r="I37">
        <f>(1+1)*2</f>
        <v>4</v>
      </c>
      <c r="J37" s="11"/>
      <c r="K37" s="10">
        <f t="shared" si="0"/>
        <v>17</v>
      </c>
      <c r="L37" s="10"/>
      <c r="M37" s="10"/>
      <c r="N37" s="10"/>
      <c r="O37" s="12"/>
      <c r="P37" s="10"/>
      <c r="Q37" s="10"/>
      <c r="R37" s="10"/>
      <c r="S37" s="10"/>
      <c r="T37" s="10"/>
      <c r="U37" s="10"/>
      <c r="V37" s="10"/>
      <c r="W37" s="10"/>
      <c r="X37" s="10">
        <f t="shared" si="1"/>
        <v>0</v>
      </c>
      <c r="Y37" s="10"/>
      <c r="Z37" s="10"/>
      <c r="AA37" s="10"/>
      <c r="AB37" s="10"/>
      <c r="AC37" s="10"/>
      <c r="AD37" s="10"/>
      <c r="AE37" s="10">
        <f>SUM(Y37:AD37)</f>
        <v>0</v>
      </c>
      <c r="AF37" s="10">
        <f>K37+X37+AE37</f>
        <v>17</v>
      </c>
      <c r="AG37" t="s">
        <v>49</v>
      </c>
    </row>
    <row r="38" spans="1:33" x14ac:dyDescent="0.2">
      <c r="A38" s="10">
        <v>34</v>
      </c>
      <c r="B38" s="11" t="s">
        <v>90</v>
      </c>
      <c r="C38" s="12" t="s">
        <v>26</v>
      </c>
      <c r="D38" s="11"/>
      <c r="E38">
        <f>(1)*8</f>
        <v>8</v>
      </c>
      <c r="F38" s="11"/>
      <c r="G38" s="11"/>
      <c r="H38">
        <f>(1)*3</f>
        <v>3</v>
      </c>
      <c r="I38">
        <f>(1)*2</f>
        <v>2</v>
      </c>
      <c r="J38" s="11"/>
      <c r="K38" s="10">
        <f t="shared" si="0"/>
        <v>13</v>
      </c>
      <c r="L38" s="12"/>
      <c r="M38" s="10"/>
      <c r="N38" s="16"/>
      <c r="O38" s="12"/>
      <c r="P38" s="10"/>
      <c r="Q38" s="10"/>
      <c r="R38" s="10"/>
      <c r="S38" s="12"/>
      <c r="T38" s="12"/>
      <c r="U38" s="16"/>
      <c r="V38" s="10"/>
      <c r="W38" s="16"/>
      <c r="X38" s="10">
        <f t="shared" si="1"/>
        <v>0</v>
      </c>
      <c r="Y38" s="17"/>
      <c r="Z38" s="17"/>
      <c r="AA38" s="17"/>
      <c r="AB38" s="17"/>
      <c r="AC38" s="17"/>
      <c r="AD38" s="17"/>
      <c r="AE38" s="10">
        <f>SUM(Y38:AD38)</f>
        <v>0</v>
      </c>
      <c r="AF38" s="10">
        <f>K38+X38+AE38</f>
        <v>13</v>
      </c>
      <c r="AG38" s="11"/>
    </row>
    <row r="39" spans="1:33" s="11" customFormat="1" x14ac:dyDescent="0.2">
      <c r="A39" s="10">
        <v>35</v>
      </c>
      <c r="B39" s="11" t="s">
        <v>59</v>
      </c>
      <c r="C39" s="12" t="s">
        <v>60</v>
      </c>
      <c r="E39"/>
      <c r="K39" s="10">
        <f t="shared" si="0"/>
        <v>0</v>
      </c>
      <c r="L39" s="10"/>
      <c r="M39" s="10">
        <f>(1)*12</f>
        <v>12</v>
      </c>
      <c r="N39" s="12"/>
      <c r="O39" s="12"/>
      <c r="P39" s="10"/>
      <c r="Q39" s="12"/>
      <c r="R39" s="10"/>
      <c r="S39" s="12"/>
      <c r="T39" s="12"/>
      <c r="U39" s="10"/>
      <c r="V39" s="10"/>
      <c r="W39" s="10"/>
      <c r="X39" s="10">
        <f t="shared" si="1"/>
        <v>12</v>
      </c>
      <c r="Y39" s="10"/>
      <c r="Z39" s="10"/>
      <c r="AA39" s="10"/>
      <c r="AB39" s="10"/>
      <c r="AC39" s="10"/>
      <c r="AD39" s="10"/>
      <c r="AE39" s="10">
        <f>SUM(Y39:AD39)</f>
        <v>0</v>
      </c>
      <c r="AF39" s="10">
        <f>K39+X39+AE39</f>
        <v>12</v>
      </c>
    </row>
    <row r="40" spans="1:33" s="11" customFormat="1" x14ac:dyDescent="0.2">
      <c r="A40" s="10">
        <v>36</v>
      </c>
      <c r="B40" s="11" t="s">
        <v>41</v>
      </c>
      <c r="C40" s="12" t="s">
        <v>25</v>
      </c>
      <c r="G40" s="11">
        <f>(1)*4</f>
        <v>4</v>
      </c>
      <c r="H40">
        <f>(1)*3</f>
        <v>3</v>
      </c>
      <c r="J40"/>
      <c r="K40" s="10">
        <f t="shared" si="0"/>
        <v>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0">
        <f t="shared" si="1"/>
        <v>0</v>
      </c>
      <c r="Y40" s="10"/>
      <c r="Z40" s="10"/>
      <c r="AA40" s="10"/>
      <c r="AB40" s="10"/>
      <c r="AC40" s="10"/>
      <c r="AD40" s="10"/>
      <c r="AE40" s="10">
        <f>SUM(Y40:AD40)</f>
        <v>0</v>
      </c>
      <c r="AF40" s="10">
        <f>K40+X40+AE40</f>
        <v>7</v>
      </c>
      <c r="AG40" s="14"/>
    </row>
    <row r="41" spans="1:33" s="11" customFormat="1" x14ac:dyDescent="0.2">
      <c r="A41" s="10">
        <v>36</v>
      </c>
      <c r="B41" s="11" t="s">
        <v>56</v>
      </c>
      <c r="C41" s="12" t="s">
        <v>57</v>
      </c>
      <c r="D41"/>
      <c r="F41"/>
      <c r="G41" s="11">
        <f>(1)*4</f>
        <v>4</v>
      </c>
      <c r="H41">
        <f>(1)*3</f>
        <v>3</v>
      </c>
      <c r="I41"/>
      <c r="J41"/>
      <c r="K41" s="10">
        <f t="shared" si="0"/>
        <v>7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0">
        <f t="shared" si="1"/>
        <v>0</v>
      </c>
      <c r="Y41" s="10"/>
      <c r="Z41" s="10"/>
      <c r="AA41" s="10"/>
      <c r="AB41" s="10"/>
      <c r="AC41" s="10"/>
      <c r="AD41" s="10"/>
      <c r="AE41" s="10">
        <f>SUM(Y41:AD41)</f>
        <v>0</v>
      </c>
      <c r="AF41" s="10">
        <f>K41+X41+AE41</f>
        <v>7</v>
      </c>
      <c r="AG41"/>
    </row>
    <row r="42" spans="1:33" s="11" customFormat="1" x14ac:dyDescent="0.2">
      <c r="A42" s="10">
        <v>38</v>
      </c>
      <c r="B42" s="11" t="s">
        <v>33</v>
      </c>
      <c r="C42" s="15" t="s">
        <v>27</v>
      </c>
      <c r="E42"/>
      <c r="F42"/>
      <c r="I42">
        <f>(1+1)*2</f>
        <v>4</v>
      </c>
      <c r="K42" s="10">
        <f t="shared" si="0"/>
        <v>4</v>
      </c>
      <c r="L42" s="10"/>
      <c r="N42" s="10"/>
      <c r="O42" s="12"/>
      <c r="P42" s="10"/>
      <c r="Q42" s="10"/>
      <c r="R42" s="10"/>
      <c r="S42" s="10"/>
      <c r="T42" s="10"/>
      <c r="U42" s="10"/>
      <c r="V42" s="10"/>
      <c r="W42" s="10"/>
      <c r="X42" s="10">
        <f t="shared" si="1"/>
        <v>0</v>
      </c>
      <c r="Y42" s="10"/>
      <c r="Z42" s="10"/>
      <c r="AA42" s="10"/>
      <c r="AB42" s="10"/>
      <c r="AC42" s="10"/>
      <c r="AD42" s="10"/>
      <c r="AE42" s="10">
        <f>SUM(Y42:AD42)</f>
        <v>0</v>
      </c>
      <c r="AF42" s="10">
        <f>K42+X42+AE42</f>
        <v>4</v>
      </c>
      <c r="AG42" s="11" t="s">
        <v>49</v>
      </c>
    </row>
    <row r="43" spans="1:33" s="11" customFormat="1" x14ac:dyDescent="0.2">
      <c r="A43" s="10">
        <v>38</v>
      </c>
      <c r="B43" s="11" t="s">
        <v>35</v>
      </c>
      <c r="C43" s="15" t="s">
        <v>27</v>
      </c>
      <c r="E43"/>
      <c r="H43"/>
      <c r="I43">
        <f>(1+1)*2</f>
        <v>4</v>
      </c>
      <c r="K43" s="10">
        <f t="shared" si="0"/>
        <v>4</v>
      </c>
      <c r="L43" s="10"/>
      <c r="M43" s="10"/>
      <c r="N43" s="12"/>
      <c r="O43" s="10"/>
      <c r="P43" s="10"/>
      <c r="Q43" s="10"/>
      <c r="R43" s="10"/>
      <c r="S43" s="10"/>
      <c r="T43" s="10"/>
      <c r="U43" s="10"/>
      <c r="V43" s="10"/>
      <c r="W43" s="10"/>
      <c r="X43" s="10">
        <f t="shared" si="1"/>
        <v>0</v>
      </c>
      <c r="Y43" s="10"/>
      <c r="Z43" s="10"/>
      <c r="AA43" s="10"/>
      <c r="AB43" s="10"/>
      <c r="AC43" s="10"/>
      <c r="AD43" s="10"/>
      <c r="AE43" s="10">
        <f>SUM(Y43:AD43)</f>
        <v>0</v>
      </c>
      <c r="AF43" s="10">
        <f>K43+X43+AE43</f>
        <v>4</v>
      </c>
      <c r="AG43" t="s">
        <v>49</v>
      </c>
    </row>
    <row r="44" spans="1:33" s="11" customFormat="1" x14ac:dyDescent="0.2">
      <c r="A44" s="10">
        <v>40</v>
      </c>
      <c r="B44" s="11" t="s">
        <v>81</v>
      </c>
      <c r="C44" s="12" t="s">
        <v>25</v>
      </c>
      <c r="E44"/>
      <c r="H44"/>
      <c r="I44"/>
      <c r="J44"/>
      <c r="K44" s="10">
        <f t="shared" si="0"/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0">
        <f t="shared" si="1"/>
        <v>0</v>
      </c>
      <c r="Y44" s="10"/>
      <c r="Z44" s="10"/>
      <c r="AA44" s="10"/>
      <c r="AB44" s="10"/>
      <c r="AC44" s="10"/>
      <c r="AD44" s="10"/>
      <c r="AE44" s="10">
        <f>SUM(Y44:AD44)</f>
        <v>0</v>
      </c>
      <c r="AF44" s="10">
        <f>K44+X44+AE44</f>
        <v>0</v>
      </c>
      <c r="AG44"/>
    </row>
    <row r="45" spans="1:33" s="11" customFormat="1" ht="12" x14ac:dyDescent="0.2">
      <c r="A45" s="10">
        <v>40</v>
      </c>
      <c r="B45" s="11" t="s">
        <v>82</v>
      </c>
      <c r="C45" s="12" t="s">
        <v>25</v>
      </c>
      <c r="K45" s="10">
        <f t="shared" si="0"/>
        <v>0</v>
      </c>
      <c r="L45" s="12"/>
      <c r="M45" s="10"/>
      <c r="N45" s="16"/>
      <c r="O45" s="12"/>
      <c r="P45" s="10"/>
      <c r="Q45" s="12"/>
      <c r="R45" s="10"/>
      <c r="S45" s="12"/>
      <c r="T45" s="12"/>
      <c r="U45" s="16"/>
      <c r="V45" s="10"/>
      <c r="W45" s="16"/>
      <c r="X45" s="10">
        <f t="shared" si="1"/>
        <v>0</v>
      </c>
      <c r="Y45" s="17"/>
      <c r="Z45" s="17"/>
      <c r="AA45" s="17"/>
      <c r="AB45" s="17"/>
      <c r="AC45" s="17"/>
      <c r="AD45" s="17"/>
      <c r="AE45" s="10">
        <f>SUM(Y45:AD45)</f>
        <v>0</v>
      </c>
      <c r="AF45" s="10">
        <f>K45+X45+AE45</f>
        <v>0</v>
      </c>
    </row>
    <row r="46" spans="1:33" s="11" customFormat="1" x14ac:dyDescent="0.2">
      <c r="A46" s="10">
        <v>40</v>
      </c>
      <c r="B46" s="11" t="s">
        <v>64</v>
      </c>
      <c r="C46" s="12" t="s">
        <v>25</v>
      </c>
      <c r="F46"/>
      <c r="H46"/>
      <c r="K46" s="10">
        <f t="shared" si="0"/>
        <v>0</v>
      </c>
      <c r="L46" s="10"/>
      <c r="M46" s="10"/>
      <c r="N46" s="10"/>
      <c r="O46" s="12"/>
      <c r="P46" s="12"/>
      <c r="Q46" s="10"/>
      <c r="R46" s="10"/>
      <c r="S46" s="10"/>
      <c r="T46" s="10"/>
      <c r="U46" s="10"/>
      <c r="V46" s="10"/>
      <c r="W46" s="10"/>
      <c r="X46" s="10">
        <f t="shared" si="1"/>
        <v>0</v>
      </c>
      <c r="Y46" s="10"/>
      <c r="Z46" s="10"/>
      <c r="AA46" s="10"/>
      <c r="AB46" s="10"/>
      <c r="AC46" s="10"/>
      <c r="AD46" s="10"/>
      <c r="AE46" s="10">
        <f>SUM(Y46:AD46)</f>
        <v>0</v>
      </c>
      <c r="AF46" s="10">
        <f>K46+X46+AE46</f>
        <v>0</v>
      </c>
    </row>
    <row r="47" spans="1:33" s="11" customFormat="1" x14ac:dyDescent="0.2">
      <c r="A47" s="10">
        <v>40</v>
      </c>
      <c r="B47" s="11" t="s">
        <v>31</v>
      </c>
      <c r="C47" s="12" t="s">
        <v>48</v>
      </c>
      <c r="E47"/>
      <c r="F47"/>
      <c r="K47" s="10">
        <f t="shared" si="0"/>
        <v>0</v>
      </c>
      <c r="L47" s="10"/>
      <c r="M47" s="10"/>
      <c r="N47" s="12"/>
      <c r="O47" s="10"/>
      <c r="P47" s="10"/>
      <c r="Q47" s="10"/>
      <c r="R47" s="10"/>
      <c r="S47" s="10"/>
      <c r="T47" s="12"/>
      <c r="U47" s="10"/>
      <c r="V47" s="10"/>
      <c r="W47" s="10"/>
      <c r="X47" s="10">
        <f t="shared" si="1"/>
        <v>0</v>
      </c>
      <c r="Y47" s="10"/>
      <c r="Z47" s="10"/>
      <c r="AA47" s="10"/>
      <c r="AB47" s="10"/>
      <c r="AC47" s="10"/>
      <c r="AD47" s="10"/>
      <c r="AE47" s="10">
        <f>SUM(Y47:AD47)</f>
        <v>0</v>
      </c>
      <c r="AF47" s="10">
        <f>K47+X47+AE47</f>
        <v>0</v>
      </c>
    </row>
    <row r="48" spans="1:33" s="11" customFormat="1" x14ac:dyDescent="0.2">
      <c r="A48" s="10">
        <v>40</v>
      </c>
      <c r="B48" s="11" t="s">
        <v>46</v>
      </c>
      <c r="C48" s="12" t="s">
        <v>28</v>
      </c>
      <c r="E48"/>
      <c r="F48"/>
      <c r="K48" s="10">
        <f t="shared" si="0"/>
        <v>0</v>
      </c>
      <c r="L48" s="10"/>
      <c r="M48" s="10"/>
      <c r="N48" s="10"/>
      <c r="O48" s="10"/>
      <c r="P48" s="10"/>
      <c r="Q48" s="12"/>
      <c r="R48" s="10"/>
      <c r="S48" s="10"/>
      <c r="T48" s="10"/>
      <c r="U48" s="10"/>
      <c r="V48" s="10"/>
      <c r="W48" s="10"/>
      <c r="X48" s="10">
        <f t="shared" si="1"/>
        <v>0</v>
      </c>
      <c r="Y48" s="10"/>
      <c r="Z48" s="10"/>
      <c r="AA48" s="10"/>
      <c r="AB48" s="10"/>
      <c r="AC48" s="10"/>
      <c r="AD48" s="10"/>
      <c r="AE48" s="10">
        <f>SUM(Y48:AD48)</f>
        <v>0</v>
      </c>
      <c r="AF48" s="10">
        <f>K48+X48+AE48</f>
        <v>0</v>
      </c>
      <c r="AG48" s="11" t="s">
        <v>49</v>
      </c>
    </row>
    <row r="49" spans="1:33" s="11" customFormat="1" x14ac:dyDescent="0.2">
      <c r="A49" s="10">
        <v>40</v>
      </c>
      <c r="B49" s="11" t="s">
        <v>58</v>
      </c>
      <c r="C49" s="12" t="s">
        <v>28</v>
      </c>
      <c r="D49"/>
      <c r="E49"/>
      <c r="F49"/>
      <c r="H49"/>
      <c r="I49"/>
      <c r="J49"/>
      <c r="K49" s="10">
        <f t="shared" si="0"/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0">
        <f t="shared" si="1"/>
        <v>0</v>
      </c>
      <c r="Y49" s="10"/>
      <c r="Z49" s="10"/>
      <c r="AA49" s="10"/>
      <c r="AB49" s="10"/>
      <c r="AC49" s="10"/>
      <c r="AD49" s="10"/>
      <c r="AE49" s="10">
        <f>SUM(Y49:AD49)</f>
        <v>0</v>
      </c>
      <c r="AF49" s="10">
        <f>K49+X49+AE49</f>
        <v>0</v>
      </c>
      <c r="AG49" t="s">
        <v>49</v>
      </c>
    </row>
    <row r="50" spans="1:33" x14ac:dyDescent="0.2">
      <c r="A50" s="10">
        <v>40</v>
      </c>
      <c r="B50" s="11" t="s">
        <v>85</v>
      </c>
      <c r="C50" s="12" t="s">
        <v>60</v>
      </c>
      <c r="D50" s="11"/>
      <c r="E50" s="11"/>
      <c r="G50" s="11"/>
      <c r="H50" s="11"/>
      <c r="I50" s="11"/>
      <c r="J50" s="11"/>
      <c r="K50" s="10">
        <f t="shared" si="0"/>
        <v>0</v>
      </c>
      <c r="L50" s="12"/>
      <c r="M50" s="10"/>
      <c r="N50" s="12"/>
      <c r="O50" s="12"/>
      <c r="P50" s="10"/>
      <c r="Q50" s="12"/>
      <c r="R50" s="12"/>
      <c r="S50" s="10"/>
      <c r="T50" s="10"/>
      <c r="U50" s="12"/>
      <c r="V50" s="12"/>
      <c r="W50" s="12"/>
      <c r="X50" s="10">
        <f t="shared" si="1"/>
        <v>0</v>
      </c>
      <c r="Y50" s="10"/>
      <c r="Z50" s="10"/>
      <c r="AA50" s="10"/>
      <c r="AB50" s="10"/>
      <c r="AC50" s="10"/>
      <c r="AD50" s="10"/>
      <c r="AE50" s="10">
        <f>SUM(Y50:AD50)</f>
        <v>0</v>
      </c>
      <c r="AF50" s="10">
        <f>K50+X50+AE50</f>
        <v>0</v>
      </c>
      <c r="AG50" s="11"/>
    </row>
    <row r="51" spans="1:33" s="11" customFormat="1" x14ac:dyDescent="0.2">
      <c r="A51" s="10">
        <v>40</v>
      </c>
      <c r="B51" s="13" t="s">
        <v>30</v>
      </c>
      <c r="C51" s="12" t="s">
        <v>28</v>
      </c>
      <c r="E51"/>
      <c r="J51"/>
      <c r="K51" s="10">
        <f t="shared" si="0"/>
        <v>0</v>
      </c>
      <c r="L51" s="10"/>
      <c r="M51" s="10"/>
      <c r="N51" s="10"/>
      <c r="O51" s="12"/>
      <c r="P51" s="10"/>
      <c r="Q51" s="10"/>
      <c r="R51" s="10"/>
      <c r="S51" s="10"/>
      <c r="T51" s="10"/>
      <c r="U51" s="10"/>
      <c r="V51" s="10"/>
      <c r="W51" s="10"/>
      <c r="X51" s="10">
        <f t="shared" si="1"/>
        <v>0</v>
      </c>
      <c r="Y51" s="10"/>
      <c r="Z51" s="10"/>
      <c r="AA51" s="10"/>
      <c r="AB51" s="10"/>
      <c r="AC51" s="10"/>
      <c r="AD51" s="10"/>
      <c r="AE51" s="10">
        <f>SUM(Y51:AD51)</f>
        <v>0</v>
      </c>
      <c r="AF51" s="10">
        <f>K51+X51+AE51</f>
        <v>0</v>
      </c>
      <c r="AG51" s="11" t="s">
        <v>49</v>
      </c>
    </row>
    <row r="53" spans="1:33" x14ac:dyDescent="0.2">
      <c r="B53" s="11" t="s">
        <v>50</v>
      </c>
    </row>
    <row r="54" spans="1:33" x14ac:dyDescent="0.2">
      <c r="B54" s="11" t="s">
        <v>51</v>
      </c>
    </row>
    <row r="55" spans="1:33" x14ac:dyDescent="0.2">
      <c r="B55" s="11" t="s">
        <v>52</v>
      </c>
    </row>
  </sheetData>
  <sheetProtection selectLockedCells="1" selectUnlockedCells="1"/>
  <sortState xmlns:xlrd2="http://schemas.microsoft.com/office/spreadsheetml/2017/richdata2" ref="A5:AG51">
    <sortCondition descending="1" ref="AF5:AF51"/>
  </sortState>
  <printOptions horizontalCentered="1" gridLines="1"/>
  <pageMargins left="0" right="0" top="0" bottom="0" header="0" footer="0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Aktive Punkte nach Punkten</vt:lpstr>
      <vt:lpstr>'Aktive Punkte nach Punkten'!Drucktitel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Hassenbach</dc:creator>
  <cp:lastModifiedBy>Hassenbach</cp:lastModifiedBy>
  <cp:lastPrinted>2023-01-24T15:19:13Z</cp:lastPrinted>
  <dcterms:created xsi:type="dcterms:W3CDTF">2011-08-31T08:56:08Z</dcterms:created>
  <dcterms:modified xsi:type="dcterms:W3CDTF">2023-01-24T15:20:00Z</dcterms:modified>
</cp:coreProperties>
</file>