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Aktive Punkte " sheetId="1" r:id="rId1"/>
  </sheets>
  <definedNames>
    <definedName name="_xlnm.Print_Titles" localSheetId="0">'Aktive Punkte '!$1:$4</definedName>
    <definedName name="Excel_BuiltIn_Print_Titles_31">#REF!</definedName>
  </definedNames>
  <calcPr fullCalcOnLoad="1"/>
</workbook>
</file>

<file path=xl/sharedStrings.xml><?xml version="1.0" encoding="utf-8"?>
<sst xmlns="http://schemas.openxmlformats.org/spreadsheetml/2006/main" count="147" uniqueCount="99">
  <si>
    <t>Leist.klasse</t>
  </si>
  <si>
    <t>Normale Regatten</t>
  </si>
  <si>
    <t>Gesamt</t>
  </si>
  <si>
    <t>Meisterschaften</t>
  </si>
  <si>
    <t>Total</t>
  </si>
  <si>
    <t>nach Punkten</t>
  </si>
  <si>
    <t>1.</t>
  </si>
  <si>
    <t>2.</t>
  </si>
  <si>
    <t>3.</t>
  </si>
  <si>
    <t>4.</t>
  </si>
  <si>
    <t>5.</t>
  </si>
  <si>
    <t>6.</t>
  </si>
  <si>
    <t>7.</t>
  </si>
  <si>
    <t>national</t>
  </si>
  <si>
    <t>8.</t>
  </si>
  <si>
    <t>9.</t>
  </si>
  <si>
    <t>10.</t>
  </si>
  <si>
    <t>11.</t>
  </si>
  <si>
    <t>12.</t>
  </si>
  <si>
    <t>Meisters.</t>
  </si>
  <si>
    <t>Punkte</t>
  </si>
  <si>
    <t>Platz</t>
  </si>
  <si>
    <t>Name</t>
  </si>
  <si>
    <t>Bürgel, Pascal</t>
  </si>
  <si>
    <t>Schüler A</t>
  </si>
  <si>
    <t>Bürgel, Udo</t>
  </si>
  <si>
    <t>H. Leistungskl</t>
  </si>
  <si>
    <t>Biyik, Berk Koray</t>
  </si>
  <si>
    <t>Schüler B</t>
  </si>
  <si>
    <t>Hammer, Mira</t>
  </si>
  <si>
    <t>Schülerinnen B</t>
  </si>
  <si>
    <t>männl. Jugend</t>
  </si>
  <si>
    <t>Herold, Julian</t>
  </si>
  <si>
    <t>Kriesel, Adrian</t>
  </si>
  <si>
    <t>H. Junioren</t>
  </si>
  <si>
    <t>Kriesel, Johannes</t>
  </si>
  <si>
    <t>Kriesel, Viktoria</t>
  </si>
  <si>
    <t>Leon-Martinez, Luan</t>
  </si>
  <si>
    <t>Pelling, Mae</t>
  </si>
  <si>
    <t>Schülerinnen C</t>
  </si>
  <si>
    <t>Richter, Felix</t>
  </si>
  <si>
    <t>Schüler C</t>
  </si>
  <si>
    <t>Vonhausen, Lutz</t>
  </si>
  <si>
    <t>Senior C</t>
  </si>
  <si>
    <t>Berghäuser, Lin</t>
  </si>
  <si>
    <t>Bloem, Philipp</t>
  </si>
  <si>
    <t>Bürgel, Daniel</t>
  </si>
  <si>
    <t>Kriesel, Micaela</t>
  </si>
  <si>
    <t>Seniorin A</t>
  </si>
  <si>
    <t>Carmesin, Gregor</t>
  </si>
  <si>
    <t>Kretschmer, Sina</t>
  </si>
  <si>
    <t>Ernst, Flurina</t>
  </si>
  <si>
    <t>Rasel, Shajenne</t>
  </si>
  <si>
    <t>Allinger, Fabienne</t>
  </si>
  <si>
    <t>Senior B</t>
  </si>
  <si>
    <t>Lange, Daniel</t>
  </si>
  <si>
    <t>H.Leistungskl.</t>
  </si>
  <si>
    <t>Vollrodt, Fabricio</t>
  </si>
  <si>
    <t>Alves Da Cunha, Marvin</t>
  </si>
  <si>
    <t>Kretschmer, Stefan</t>
  </si>
  <si>
    <t>Leon-Martinez, Mia</t>
  </si>
  <si>
    <t>D. Para</t>
  </si>
  <si>
    <t>Asmuss, Lilly</t>
  </si>
  <si>
    <t>Bode, Amelie</t>
  </si>
  <si>
    <t>Bode, Carlotta</t>
  </si>
  <si>
    <t>Rohr Pombo, David</t>
  </si>
  <si>
    <t xml:space="preserve">Hessel, Marius </t>
  </si>
  <si>
    <t>Gleichfeld, Tom</t>
  </si>
  <si>
    <t>Tüsselmann, Lars</t>
  </si>
  <si>
    <t>Allinger, Yves</t>
  </si>
  <si>
    <t xml:space="preserve">Siepe, Frédéric </t>
  </si>
  <si>
    <t>Kirchner, Gunvald</t>
  </si>
  <si>
    <t>D. Junioren</t>
  </si>
  <si>
    <t>Klein, Jonas Frederik</t>
  </si>
  <si>
    <t>Biyik,Ege</t>
  </si>
  <si>
    <t>Piaskowski, Joshua</t>
  </si>
  <si>
    <t>Barth, Mathias</t>
  </si>
  <si>
    <t>Zentgraf, Michael</t>
  </si>
  <si>
    <t>Massini, Christopher</t>
  </si>
  <si>
    <t>Lüsser, Marcel</t>
  </si>
  <si>
    <t>Berghäuser,Katja</t>
  </si>
  <si>
    <t>Leon-Martinez Heike</t>
  </si>
  <si>
    <t>Bernhardt, David</t>
  </si>
  <si>
    <t>Müller, Felix</t>
  </si>
  <si>
    <t>Huhle, Emil</t>
  </si>
  <si>
    <t>Krautkrämer, Tristan</t>
  </si>
  <si>
    <t>Brömer, Karl</t>
  </si>
  <si>
    <t>Massini, Christina</t>
  </si>
  <si>
    <t>Schülerinnen A</t>
  </si>
  <si>
    <t>Erfolgreiche Kanu-Rennsportler 2017</t>
  </si>
  <si>
    <t>Seniorin C</t>
  </si>
  <si>
    <t>KT</t>
  </si>
  <si>
    <t>weibl. Jugend</t>
  </si>
  <si>
    <t>Frick, Marvin</t>
  </si>
  <si>
    <t>Bauer, Rainer</t>
  </si>
  <si>
    <t>Kempa, Boguslaw</t>
  </si>
  <si>
    <t>Senior D</t>
  </si>
  <si>
    <t>Byl van der, Lars</t>
  </si>
  <si>
    <t>Grippaldi, Luciano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</si>
</sst>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="90" zoomScaleNormal="90" zoomScalePageLayoutView="0" workbookViewId="0" topLeftCell="A1">
      <pane ySplit="4" topLeftCell="A32" activePane="bottomLeft" state="frozen"/>
      <selection pane="topLeft" activeCell="A1" sqref="A1"/>
      <selection pane="bottomLeft" activeCell="AC56" sqref="AC56"/>
    </sheetView>
  </sheetViews>
  <sheetFormatPr defaultColWidth="11.421875" defaultRowHeight="12.75"/>
  <cols>
    <col min="1" max="1" width="5.28125" style="1" customWidth="1"/>
    <col min="2" max="2" width="21.00390625" style="2" customWidth="1"/>
    <col min="3" max="3" width="13.7109375" style="2" customWidth="1"/>
    <col min="4" max="4" width="4.57421875" style="2" customWidth="1"/>
    <col min="5" max="5" width="4.8515625" style="2" customWidth="1"/>
    <col min="6" max="10" width="4.00390625" style="2" customWidth="1"/>
    <col min="11" max="11" width="9.28125" style="1" customWidth="1"/>
    <col min="12" max="14" width="3.7109375" style="1" customWidth="1"/>
    <col min="15" max="15" width="3.28125" style="1" customWidth="1"/>
    <col min="16" max="16" width="3.00390625" style="1" customWidth="1"/>
    <col min="17" max="17" width="3.140625" style="1" customWidth="1"/>
    <col min="18" max="18" width="3.00390625" style="1" customWidth="1"/>
    <col min="19" max="19" width="3.7109375" style="1" customWidth="1"/>
    <col min="20" max="20" width="2.57421875" style="1" customWidth="1"/>
    <col min="21" max="23" width="4.00390625" style="1" customWidth="1"/>
    <col min="24" max="24" width="10.57421875" style="1" customWidth="1"/>
    <col min="25" max="25" width="8.140625" style="1" customWidth="1"/>
    <col min="26" max="26" width="3.8515625" style="2" customWidth="1"/>
    <col min="27" max="16384" width="11.421875" style="2" customWidth="1"/>
  </cols>
  <sheetData>
    <row r="1" spans="1:25" s="3" customFormat="1" ht="15.75">
      <c r="A1" s="3" t="s">
        <v>89</v>
      </c>
      <c r="B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7" customFormat="1" ht="15.75" customHeight="1">
      <c r="A2" s="6" t="s">
        <v>21</v>
      </c>
      <c r="B2" s="7" t="s">
        <v>22</v>
      </c>
      <c r="C2" s="7" t="s">
        <v>0</v>
      </c>
      <c r="D2" s="7" t="s">
        <v>1</v>
      </c>
      <c r="K2" s="6" t="s">
        <v>2</v>
      </c>
      <c r="L2" s="6" t="s">
        <v>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2</v>
      </c>
      <c r="Y2" s="6" t="s">
        <v>4</v>
      </c>
    </row>
    <row r="3" spans="1:25" s="7" customFormat="1" ht="15.75" customHeight="1">
      <c r="A3" s="6"/>
      <c r="B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/>
    </row>
    <row r="4" spans="1:25" s="7" customFormat="1" ht="15.75" customHeight="1">
      <c r="A4" s="11"/>
      <c r="C4" s="2"/>
      <c r="D4" s="7">
        <v>10</v>
      </c>
      <c r="E4" s="7">
        <v>8</v>
      </c>
      <c r="F4" s="7">
        <v>5</v>
      </c>
      <c r="G4" s="7">
        <v>4</v>
      </c>
      <c r="H4" s="7">
        <v>3</v>
      </c>
      <c r="I4" s="12">
        <v>2</v>
      </c>
      <c r="J4" s="7">
        <v>1</v>
      </c>
      <c r="K4" s="7" t="s">
        <v>20</v>
      </c>
      <c r="L4" s="6">
        <v>15</v>
      </c>
      <c r="M4" s="6">
        <v>12</v>
      </c>
      <c r="N4" s="6">
        <v>10</v>
      </c>
      <c r="O4" s="6">
        <v>9</v>
      </c>
      <c r="P4" s="6">
        <v>8</v>
      </c>
      <c r="Q4" s="6">
        <v>7</v>
      </c>
      <c r="R4" s="6">
        <v>6</v>
      </c>
      <c r="S4" s="6">
        <v>5</v>
      </c>
      <c r="T4" s="6">
        <v>4</v>
      </c>
      <c r="U4" s="6">
        <v>3</v>
      </c>
      <c r="V4" s="6">
        <v>2</v>
      </c>
      <c r="W4" s="6">
        <v>1</v>
      </c>
      <c r="X4" s="7" t="s">
        <v>20</v>
      </c>
      <c r="Y4" s="7" t="s">
        <v>20</v>
      </c>
    </row>
    <row r="5" spans="1:25" s="14" customFormat="1" ht="12" customHeight="1">
      <c r="A5" s="13">
        <v>1</v>
      </c>
      <c r="B5" s="14" t="s">
        <v>50</v>
      </c>
      <c r="C5" s="21" t="s">
        <v>30</v>
      </c>
      <c r="D5" s="14">
        <f>(1+1+1+1+1+1+1+1+1+1+1+1+1+1+1+1+1+1+1+1)*10</f>
        <v>200</v>
      </c>
      <c r="E5" s="14">
        <f>(1+1+1+1+1+1+1+1+1+1+1+1+1+1+1+1+1)*8</f>
        <v>136</v>
      </c>
      <c r="F5" s="14">
        <f>(1+1+1+1)*5</f>
        <v>20</v>
      </c>
      <c r="G5" s="14">
        <f>(1)*4</f>
        <v>4</v>
      </c>
      <c r="J5" s="14">
        <f>(1)*1</f>
        <v>1</v>
      </c>
      <c r="K5" s="16">
        <f aca="true" t="shared" si="0" ref="K5:K36">SUM(D5:J5)</f>
        <v>361</v>
      </c>
      <c r="L5" s="16">
        <f>(1)*15</f>
        <v>15</v>
      </c>
      <c r="M5" s="16">
        <f>(1)*12</f>
        <v>12</v>
      </c>
      <c r="N5" s="22"/>
      <c r="O5" s="22"/>
      <c r="P5" s="23">
        <f>(1)*8</f>
        <v>8</v>
      </c>
      <c r="Q5" s="22"/>
      <c r="R5" s="22"/>
      <c r="S5" s="22"/>
      <c r="T5" s="22"/>
      <c r="U5" s="22"/>
      <c r="V5" s="22"/>
      <c r="W5" s="22"/>
      <c r="X5" s="16">
        <f aca="true" t="shared" si="1" ref="X5:X36">SUM(L5:W5)</f>
        <v>35</v>
      </c>
      <c r="Y5" s="16">
        <f>K5+X5</f>
        <v>396</v>
      </c>
    </row>
    <row r="6" spans="1:25" s="18" customFormat="1" ht="12" customHeight="1">
      <c r="A6" s="13">
        <v>2</v>
      </c>
      <c r="B6" s="20" t="s">
        <v>58</v>
      </c>
      <c r="C6" s="21" t="s">
        <v>28</v>
      </c>
      <c r="D6" s="14">
        <f>(1+1+1+1+1+1+1+1+1+1)*10</f>
        <v>100</v>
      </c>
      <c r="E6" s="14">
        <f>(1+1+1+1+1+1+1+1+1+1+1+1+1)*8</f>
        <v>104</v>
      </c>
      <c r="F6" s="14">
        <f>(1+1+1+1+1+1+1)*5</f>
        <v>35</v>
      </c>
      <c r="G6" s="14">
        <f>(1+1+1+1)*4</f>
        <v>16</v>
      </c>
      <c r="H6" s="14">
        <f>(1+1)*3</f>
        <v>6</v>
      </c>
      <c r="I6" s="14"/>
      <c r="J6" s="14">
        <f>(1)*1</f>
        <v>1</v>
      </c>
      <c r="K6" s="16">
        <f t="shared" si="0"/>
        <v>262</v>
      </c>
      <c r="L6" s="22"/>
      <c r="M6" s="16">
        <f>(1)*12</f>
        <v>12</v>
      </c>
      <c r="N6" s="21">
        <f>(1+1)*10</f>
        <v>20</v>
      </c>
      <c r="O6" s="22"/>
      <c r="P6" s="21"/>
      <c r="Q6" s="22"/>
      <c r="R6" s="22"/>
      <c r="S6" s="21">
        <f>(1)*5</f>
        <v>5</v>
      </c>
      <c r="T6" s="22"/>
      <c r="U6" s="22"/>
      <c r="V6" s="22"/>
      <c r="W6" s="22"/>
      <c r="X6" s="16">
        <f t="shared" si="1"/>
        <v>37</v>
      </c>
      <c r="Y6" s="16">
        <f aca="true" t="shared" si="2" ref="Y6:Y61">K6+X6</f>
        <v>299</v>
      </c>
    </row>
    <row r="7" spans="1:26" s="18" customFormat="1" ht="12" customHeight="1">
      <c r="A7" s="13">
        <v>3</v>
      </c>
      <c r="B7" s="14" t="s">
        <v>63</v>
      </c>
      <c r="C7" s="15" t="s">
        <v>30</v>
      </c>
      <c r="D7" s="14">
        <f>(1+1+1+1+1+1)*10</f>
        <v>60</v>
      </c>
      <c r="E7" s="14">
        <f>(1+1+1+1+1+1)*8</f>
        <v>48</v>
      </c>
      <c r="F7" s="14">
        <f>(1+1+1+1+1+1+1+1+1)*5</f>
        <v>45</v>
      </c>
      <c r="G7" s="14">
        <f>(1+1+1+1+1+1)*4</f>
        <v>24</v>
      </c>
      <c r="H7" s="14">
        <f>(1+1+1+1+1)*3</f>
        <v>15</v>
      </c>
      <c r="I7" s="14">
        <f>(1+1)*2</f>
        <v>4</v>
      </c>
      <c r="J7" s="14">
        <f>(1+1)*1</f>
        <v>2</v>
      </c>
      <c r="K7" s="16">
        <f t="shared" si="0"/>
        <v>198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f t="shared" si="1"/>
        <v>0</v>
      </c>
      <c r="Y7" s="16">
        <f t="shared" si="2"/>
        <v>198</v>
      </c>
      <c r="Z7" s="20"/>
    </row>
    <row r="8" spans="1:26" s="18" customFormat="1" ht="12" customHeight="1">
      <c r="A8" s="13">
        <v>4</v>
      </c>
      <c r="B8" s="17" t="s">
        <v>65</v>
      </c>
      <c r="C8" s="19" t="s">
        <v>28</v>
      </c>
      <c r="D8" s="14">
        <f>(1+1+1+1+1+1)*10</f>
        <v>60</v>
      </c>
      <c r="E8" s="14">
        <f>(1+1+1+1+1+1+1+1+1)*8</f>
        <v>72</v>
      </c>
      <c r="F8" s="14">
        <f>(1+1+1)*5</f>
        <v>15</v>
      </c>
      <c r="G8" s="14">
        <f>(1+1+1+1)*4</f>
        <v>16</v>
      </c>
      <c r="H8" s="14">
        <f>(1+1+1+1+1+1)*3</f>
        <v>18</v>
      </c>
      <c r="I8" s="14">
        <f>(1)*2</f>
        <v>2</v>
      </c>
      <c r="J8" s="14">
        <f>(1)*1</f>
        <v>1</v>
      </c>
      <c r="K8" s="16">
        <f t="shared" si="0"/>
        <v>184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f t="shared" si="1"/>
        <v>0</v>
      </c>
      <c r="Y8" s="16">
        <f t="shared" si="2"/>
        <v>184</v>
      </c>
      <c r="Z8" s="14"/>
    </row>
    <row r="9" spans="1:26" s="20" customFormat="1" ht="12" customHeight="1">
      <c r="A9" s="13">
        <v>5</v>
      </c>
      <c r="B9" s="14" t="s">
        <v>83</v>
      </c>
      <c r="C9" s="15" t="s">
        <v>28</v>
      </c>
      <c r="D9" s="14">
        <f>(1+1)*10</f>
        <v>20</v>
      </c>
      <c r="E9" s="14">
        <f>(1+1+1+1+1+1+1+1+1+1)*8</f>
        <v>80</v>
      </c>
      <c r="F9" s="14">
        <f>(1+1+1+1+1+1+1)*5</f>
        <v>35</v>
      </c>
      <c r="G9" s="14">
        <f>(1+1+1+1)*4</f>
        <v>16</v>
      </c>
      <c r="H9" s="14">
        <f>(1+1+1+1+1)*3</f>
        <v>15</v>
      </c>
      <c r="I9" s="14">
        <f>(1+1+1+1)*2</f>
        <v>8</v>
      </c>
      <c r="J9" s="14">
        <f>(1)*1</f>
        <v>1</v>
      </c>
      <c r="K9" s="16">
        <f t="shared" si="0"/>
        <v>175</v>
      </c>
      <c r="L9" s="21"/>
      <c r="M9" s="21"/>
      <c r="N9" s="21"/>
      <c r="O9" s="21"/>
      <c r="P9" s="21"/>
      <c r="Q9" s="21"/>
      <c r="R9" s="21"/>
      <c r="S9" s="21">
        <v>6</v>
      </c>
      <c r="T9" s="21"/>
      <c r="U9" s="21"/>
      <c r="V9" s="21"/>
      <c r="W9" s="21"/>
      <c r="X9" s="16">
        <f t="shared" si="1"/>
        <v>6</v>
      </c>
      <c r="Y9" s="16">
        <f t="shared" si="2"/>
        <v>181</v>
      </c>
      <c r="Z9" s="14"/>
    </row>
    <row r="10" spans="1:26" s="20" customFormat="1" ht="12" customHeight="1">
      <c r="A10" s="13">
        <v>6</v>
      </c>
      <c r="B10" s="14" t="s">
        <v>29</v>
      </c>
      <c r="C10" s="15" t="s">
        <v>88</v>
      </c>
      <c r="D10" s="14">
        <f>(1+1)*10</f>
        <v>20</v>
      </c>
      <c r="E10" s="14">
        <f>(1+1+1+1+1+1+1+1+1)*8</f>
        <v>72</v>
      </c>
      <c r="F10" s="14">
        <f>(1+1+1+1+1)*5</f>
        <v>25</v>
      </c>
      <c r="G10" s="14">
        <f>(1+1)*4</f>
        <v>8</v>
      </c>
      <c r="H10" s="14">
        <f>(1+1+1+1)*3</f>
        <v>12</v>
      </c>
      <c r="I10" s="14">
        <f>(1+1)*2</f>
        <v>4</v>
      </c>
      <c r="J10" s="14">
        <f>(1)*1</f>
        <v>1</v>
      </c>
      <c r="K10" s="16">
        <f t="shared" si="0"/>
        <v>142</v>
      </c>
      <c r="L10" s="16"/>
      <c r="M10" s="16">
        <f>(1)*12</f>
        <v>12</v>
      </c>
      <c r="N10" s="16"/>
      <c r="O10" s="16"/>
      <c r="P10" s="16"/>
      <c r="Q10" s="16">
        <f>(1)*7</f>
        <v>7</v>
      </c>
      <c r="R10" s="16"/>
      <c r="S10" s="16">
        <f>(1+1)*5</f>
        <v>10</v>
      </c>
      <c r="T10" s="16"/>
      <c r="U10" s="16"/>
      <c r="V10" s="16"/>
      <c r="W10" s="16"/>
      <c r="X10" s="16">
        <f t="shared" si="1"/>
        <v>29</v>
      </c>
      <c r="Y10" s="16">
        <f t="shared" si="2"/>
        <v>171</v>
      </c>
      <c r="Z10" s="14" t="s">
        <v>91</v>
      </c>
    </row>
    <row r="11" spans="1:26" s="20" customFormat="1" ht="12" customHeight="1">
      <c r="A11" s="13">
        <v>7</v>
      </c>
      <c r="B11" s="25" t="s">
        <v>62</v>
      </c>
      <c r="C11" s="15" t="s">
        <v>30</v>
      </c>
      <c r="D11" s="14">
        <f>(1+1)*10</f>
        <v>20</v>
      </c>
      <c r="E11" s="14">
        <f>(1+1+1+1+1+1+1)*8</f>
        <v>56</v>
      </c>
      <c r="F11" s="14">
        <f>(1+1+1+1+1+1)*5</f>
        <v>30</v>
      </c>
      <c r="G11" s="14">
        <f>(1+1+1+1+1+1+1)*4</f>
        <v>28</v>
      </c>
      <c r="H11" s="14">
        <f>(1+1+1+1+1+1+1)*3</f>
        <v>21</v>
      </c>
      <c r="I11" s="14">
        <f>(1+1+1)*2</f>
        <v>6</v>
      </c>
      <c r="J11" s="14">
        <f>(1)*1</f>
        <v>1</v>
      </c>
      <c r="K11" s="16">
        <f t="shared" si="0"/>
        <v>162</v>
      </c>
      <c r="L11" s="22"/>
      <c r="M11" s="22"/>
      <c r="N11" s="22"/>
      <c r="O11" s="22"/>
      <c r="P11" s="22"/>
      <c r="Q11" s="22"/>
      <c r="R11" s="22"/>
      <c r="S11" s="21">
        <f>(1)*5</f>
        <v>5</v>
      </c>
      <c r="T11" s="22"/>
      <c r="U11" s="22"/>
      <c r="V11" s="23">
        <f>(1)*2</f>
        <v>2</v>
      </c>
      <c r="W11" s="22"/>
      <c r="X11" s="16">
        <f t="shared" si="1"/>
        <v>7</v>
      </c>
      <c r="Y11" s="16">
        <f t="shared" si="2"/>
        <v>169</v>
      </c>
      <c r="Z11" s="18"/>
    </row>
    <row r="12" spans="1:26" s="20" customFormat="1" ht="12" customHeight="1">
      <c r="A12" s="13">
        <v>8</v>
      </c>
      <c r="B12" s="14" t="s">
        <v>60</v>
      </c>
      <c r="C12" s="15" t="s">
        <v>30</v>
      </c>
      <c r="D12" s="14">
        <f>(1+1+1)*10</f>
        <v>30</v>
      </c>
      <c r="E12" s="14">
        <f>(1+1+1+1+1)*8</f>
        <v>40</v>
      </c>
      <c r="F12" s="14">
        <f>(1+1+1+1+1+1)*5</f>
        <v>30</v>
      </c>
      <c r="G12" s="14">
        <f>(1)*4</f>
        <v>4</v>
      </c>
      <c r="H12" s="14">
        <f>(1+1+1+1+1+1)*3</f>
        <v>18</v>
      </c>
      <c r="I12" s="14">
        <f>(1+1+1+1)*2</f>
        <v>8</v>
      </c>
      <c r="J12" s="14">
        <f>(1+1+1)*1</f>
        <v>3</v>
      </c>
      <c r="K12" s="16">
        <f t="shared" si="0"/>
        <v>133</v>
      </c>
      <c r="L12" s="16"/>
      <c r="M12" s="16"/>
      <c r="N12" s="16"/>
      <c r="O12" s="16"/>
      <c r="P12" s="16"/>
      <c r="Q12" s="16"/>
      <c r="R12" s="16"/>
      <c r="S12" s="16">
        <f>(1)*5</f>
        <v>5</v>
      </c>
      <c r="T12" s="16"/>
      <c r="U12" s="16"/>
      <c r="V12" s="16"/>
      <c r="W12" s="16">
        <f>(1)*1</f>
        <v>1</v>
      </c>
      <c r="X12" s="16">
        <f t="shared" si="1"/>
        <v>6</v>
      </c>
      <c r="Y12" s="16">
        <f t="shared" si="2"/>
        <v>139</v>
      </c>
      <c r="Z12" s="14"/>
    </row>
    <row r="13" spans="1:26" s="18" customFormat="1" ht="12" customHeight="1">
      <c r="A13" s="13">
        <v>9</v>
      </c>
      <c r="B13" s="14" t="s">
        <v>85</v>
      </c>
      <c r="C13" s="15" t="s">
        <v>28</v>
      </c>
      <c r="D13" s="14">
        <f>(1+1)*10</f>
        <v>20</v>
      </c>
      <c r="E13" s="14">
        <f>(1+1+1+1+1+1)*8</f>
        <v>48</v>
      </c>
      <c r="F13" s="14">
        <f>(1+1+1)*5</f>
        <v>15</v>
      </c>
      <c r="G13" s="14">
        <f>(1+1+1+1+1+1+1)*4</f>
        <v>28</v>
      </c>
      <c r="H13" s="14">
        <f>(1+1+1+1+1)*3</f>
        <v>15</v>
      </c>
      <c r="I13" s="14">
        <f>(1+1+1+1+1)*2</f>
        <v>10</v>
      </c>
      <c r="J13" s="14">
        <f>(1)*1</f>
        <v>1</v>
      </c>
      <c r="K13" s="16">
        <f t="shared" si="0"/>
        <v>137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>
        <f t="shared" si="1"/>
        <v>0</v>
      </c>
      <c r="Y13" s="16">
        <f t="shared" si="2"/>
        <v>137</v>
      </c>
      <c r="Z13" s="14"/>
    </row>
    <row r="14" spans="1:26" s="18" customFormat="1" ht="12" customHeight="1">
      <c r="A14" s="13">
        <v>10</v>
      </c>
      <c r="B14" s="17" t="s">
        <v>40</v>
      </c>
      <c r="C14" s="19" t="s">
        <v>26</v>
      </c>
      <c r="D14" s="14">
        <f>(1+1+1+1)*10</f>
        <v>40</v>
      </c>
      <c r="E14" s="14">
        <f>(1+1)*8</f>
        <v>16</v>
      </c>
      <c r="F14" s="14"/>
      <c r="G14" s="14">
        <f>(1)*4</f>
        <v>4</v>
      </c>
      <c r="H14" s="14">
        <f>(1+1)*3</f>
        <v>6</v>
      </c>
      <c r="I14" s="14"/>
      <c r="J14" s="14"/>
      <c r="K14" s="16">
        <f t="shared" si="0"/>
        <v>66</v>
      </c>
      <c r="L14" s="16"/>
      <c r="M14" s="16">
        <f>(1+1+1)*12</f>
        <v>36</v>
      </c>
      <c r="N14" s="16">
        <f>(1)*10</f>
        <v>10</v>
      </c>
      <c r="O14" s="16">
        <f>(1)*9</f>
        <v>9</v>
      </c>
      <c r="P14" s="16"/>
      <c r="Q14" s="16"/>
      <c r="R14" s="16"/>
      <c r="S14" s="16"/>
      <c r="T14" s="16">
        <f>(1)*4</f>
        <v>4</v>
      </c>
      <c r="U14" s="16"/>
      <c r="V14" s="16"/>
      <c r="W14" s="16"/>
      <c r="X14" s="16">
        <f t="shared" si="1"/>
        <v>59</v>
      </c>
      <c r="Y14" s="16">
        <f t="shared" si="2"/>
        <v>125</v>
      </c>
      <c r="Z14" s="14"/>
    </row>
    <row r="15" spans="1:26" s="20" customFormat="1" ht="12" customHeight="1">
      <c r="A15" s="13">
        <v>11</v>
      </c>
      <c r="B15" s="14" t="s">
        <v>93</v>
      </c>
      <c r="C15" s="15" t="s">
        <v>26</v>
      </c>
      <c r="D15" s="14">
        <f>(1+1+1)*10</f>
        <v>30</v>
      </c>
      <c r="E15" s="14">
        <f>(1+1+1+1)*8</f>
        <v>32</v>
      </c>
      <c r="F15" s="14">
        <f>(1)*5</f>
        <v>5</v>
      </c>
      <c r="G15" s="14">
        <f>(1)*4</f>
        <v>4</v>
      </c>
      <c r="H15" s="14"/>
      <c r="I15" s="24"/>
      <c r="J15" s="14">
        <f>(1)*1</f>
        <v>1</v>
      </c>
      <c r="K15" s="16">
        <f t="shared" si="0"/>
        <v>72</v>
      </c>
      <c r="L15" s="16"/>
      <c r="M15" s="16">
        <f>(1+1)*12</f>
        <v>24</v>
      </c>
      <c r="N15" s="16">
        <f>(1)*10</f>
        <v>10</v>
      </c>
      <c r="O15" s="16">
        <f>(1)*9</f>
        <v>9</v>
      </c>
      <c r="P15" s="16"/>
      <c r="Q15" s="16"/>
      <c r="R15" s="16"/>
      <c r="S15" s="16"/>
      <c r="T15" s="16">
        <f>(1)*4</f>
        <v>4</v>
      </c>
      <c r="U15" s="16"/>
      <c r="V15" s="16"/>
      <c r="W15" s="16"/>
      <c r="X15" s="16">
        <f t="shared" si="1"/>
        <v>47</v>
      </c>
      <c r="Y15" s="16">
        <f t="shared" si="2"/>
        <v>119</v>
      </c>
      <c r="Z15" s="14"/>
    </row>
    <row r="16" spans="1:26" s="20" customFormat="1" ht="12" customHeight="1">
      <c r="A16" s="13">
        <v>12</v>
      </c>
      <c r="B16" s="14" t="s">
        <v>38</v>
      </c>
      <c r="C16" s="15" t="s">
        <v>30</v>
      </c>
      <c r="D16" s="14"/>
      <c r="E16" s="14">
        <f>(1+1+1+1+1)*8</f>
        <v>40</v>
      </c>
      <c r="F16" s="14">
        <f>(1+1+1+1)*5</f>
        <v>20</v>
      </c>
      <c r="G16" s="14">
        <f>(1+1+1+1)*4</f>
        <v>16</v>
      </c>
      <c r="H16" s="14">
        <f>(1+1+1+1)*3</f>
        <v>12</v>
      </c>
      <c r="I16" s="14">
        <f>(1+1+1+1+1)*2</f>
        <v>10</v>
      </c>
      <c r="J16" s="14">
        <f>(1)*1</f>
        <v>1</v>
      </c>
      <c r="K16" s="16">
        <f t="shared" si="0"/>
        <v>99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f t="shared" si="1"/>
        <v>0</v>
      </c>
      <c r="Y16" s="16">
        <f t="shared" si="2"/>
        <v>99</v>
      </c>
      <c r="Z16" s="14"/>
    </row>
    <row r="17" spans="1:26" s="20" customFormat="1" ht="12" customHeight="1">
      <c r="A17" s="13">
        <v>13</v>
      </c>
      <c r="B17" s="14" t="s">
        <v>82</v>
      </c>
      <c r="C17" s="15" t="s">
        <v>28</v>
      </c>
      <c r="D17" s="14">
        <f>(1)*10</f>
        <v>10</v>
      </c>
      <c r="E17" s="14">
        <f>(1+1+1+1+1)*8</f>
        <v>40</v>
      </c>
      <c r="F17" s="14">
        <f>(1+1+1)*5</f>
        <v>15</v>
      </c>
      <c r="G17" s="14">
        <f>(1+1+1)*4</f>
        <v>12</v>
      </c>
      <c r="H17" s="14">
        <f>(1+1+1)*3</f>
        <v>9</v>
      </c>
      <c r="I17" s="14">
        <f>(1+1+1)*2</f>
        <v>6</v>
      </c>
      <c r="J17" s="14">
        <f>(1+1+1)*1</f>
        <v>3</v>
      </c>
      <c r="K17" s="16">
        <f t="shared" si="0"/>
        <v>95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f>(1)*2</f>
        <v>2</v>
      </c>
      <c r="W17" s="21"/>
      <c r="X17" s="16">
        <f t="shared" si="1"/>
        <v>2</v>
      </c>
      <c r="Y17" s="16">
        <f t="shared" si="2"/>
        <v>97</v>
      </c>
      <c r="Z17" s="18"/>
    </row>
    <row r="18" spans="1:26" s="20" customFormat="1" ht="12" customHeight="1">
      <c r="A18" s="13">
        <v>14</v>
      </c>
      <c r="B18" s="14" t="s">
        <v>25</v>
      </c>
      <c r="C18" s="15" t="s">
        <v>54</v>
      </c>
      <c r="D18" s="14">
        <f>(1+1+1)*10</f>
        <v>30</v>
      </c>
      <c r="E18" s="14">
        <f>(1+1)*8</f>
        <v>16</v>
      </c>
      <c r="F18" s="14">
        <f>(1)*5</f>
        <v>5</v>
      </c>
      <c r="G18" s="14"/>
      <c r="H18" s="14"/>
      <c r="I18" s="14"/>
      <c r="J18" s="14"/>
      <c r="K18" s="16">
        <f t="shared" si="0"/>
        <v>51</v>
      </c>
      <c r="L18" s="16">
        <f>(1)*15</f>
        <v>15</v>
      </c>
      <c r="M18" s="16">
        <f>(1)*12</f>
        <v>12</v>
      </c>
      <c r="N18" s="16"/>
      <c r="O18" s="14"/>
      <c r="P18" s="16">
        <f>(1)*8</f>
        <v>8</v>
      </c>
      <c r="Q18" s="16"/>
      <c r="R18" s="16"/>
      <c r="S18" s="16"/>
      <c r="T18" s="16"/>
      <c r="U18" s="16"/>
      <c r="V18" s="16"/>
      <c r="W18" s="16"/>
      <c r="X18" s="16">
        <f t="shared" si="1"/>
        <v>35</v>
      </c>
      <c r="Y18" s="16">
        <f t="shared" si="2"/>
        <v>86</v>
      </c>
      <c r="Z18" s="14"/>
    </row>
    <row r="19" spans="1:26" s="20" customFormat="1" ht="12" customHeight="1">
      <c r="A19" s="13">
        <v>15</v>
      </c>
      <c r="B19" s="14" t="s">
        <v>42</v>
      </c>
      <c r="C19" s="15" t="s">
        <v>43</v>
      </c>
      <c r="D19" s="14">
        <f>(1+1)*10</f>
        <v>20</v>
      </c>
      <c r="E19" s="14">
        <f>(1+1+1)*8</f>
        <v>24</v>
      </c>
      <c r="F19" s="14">
        <f>(1)*5</f>
        <v>5</v>
      </c>
      <c r="G19" s="14">
        <f>(1+1+1)*4</f>
        <v>12</v>
      </c>
      <c r="H19" s="14">
        <f>(1)*3</f>
        <v>3</v>
      </c>
      <c r="I19" s="14">
        <f>(1)*2</f>
        <v>2</v>
      </c>
      <c r="J19" s="14"/>
      <c r="K19" s="16">
        <f t="shared" si="0"/>
        <v>66</v>
      </c>
      <c r="L19" s="16"/>
      <c r="M19" s="16"/>
      <c r="N19" s="16"/>
      <c r="O19" s="16"/>
      <c r="P19" s="16">
        <f>(1+1)*8</f>
        <v>16</v>
      </c>
      <c r="Q19" s="16"/>
      <c r="R19" s="16"/>
      <c r="S19" s="16"/>
      <c r="T19" s="16"/>
      <c r="U19" s="16"/>
      <c r="V19" s="16"/>
      <c r="W19" s="16"/>
      <c r="X19" s="16">
        <f t="shared" si="1"/>
        <v>16</v>
      </c>
      <c r="Y19" s="16">
        <f t="shared" si="2"/>
        <v>82</v>
      </c>
      <c r="Z19" s="2"/>
    </row>
    <row r="20" spans="1:26" s="20" customFormat="1" ht="12" customHeight="1">
      <c r="A20" s="13">
        <v>16</v>
      </c>
      <c r="B20" s="14" t="s">
        <v>52</v>
      </c>
      <c r="C20" s="15" t="s">
        <v>30</v>
      </c>
      <c r="D20" s="14"/>
      <c r="E20" s="14">
        <f>(1+1)*8</f>
        <v>16</v>
      </c>
      <c r="F20" s="14">
        <f>(1+1+1+1+1+1)*5</f>
        <v>30</v>
      </c>
      <c r="G20" s="14">
        <f>(1+1)*4</f>
        <v>8</v>
      </c>
      <c r="H20" s="14">
        <f>(1+1+1+1+1+1)*3</f>
        <v>18</v>
      </c>
      <c r="I20" s="14">
        <f>(1+1)*2</f>
        <v>4</v>
      </c>
      <c r="J20" s="14">
        <f>(1+1+1+1)*1</f>
        <v>4</v>
      </c>
      <c r="K20" s="16">
        <f t="shared" si="0"/>
        <v>80</v>
      </c>
      <c r="L20" s="22"/>
      <c r="M20" s="22"/>
      <c r="N20" s="22"/>
      <c r="O20" s="21"/>
      <c r="P20" s="22"/>
      <c r="Q20" s="22"/>
      <c r="R20" s="22"/>
      <c r="S20" s="22"/>
      <c r="T20" s="22"/>
      <c r="U20" s="22"/>
      <c r="V20" s="22"/>
      <c r="W20" s="22"/>
      <c r="X20" s="16">
        <f t="shared" si="1"/>
        <v>0</v>
      </c>
      <c r="Y20" s="16">
        <f t="shared" si="2"/>
        <v>80</v>
      </c>
      <c r="Z20" s="14"/>
    </row>
    <row r="21" spans="1:26" s="20" customFormat="1" ht="12" customHeight="1">
      <c r="A21" s="13">
        <v>17</v>
      </c>
      <c r="B21" s="14" t="s">
        <v>35</v>
      </c>
      <c r="C21" s="15" t="s">
        <v>24</v>
      </c>
      <c r="D21" s="14">
        <f>(1)*10</f>
        <v>10</v>
      </c>
      <c r="E21" s="14">
        <f>(1)*8</f>
        <v>8</v>
      </c>
      <c r="F21" s="14">
        <f>(1+1+1+1)*5</f>
        <v>20</v>
      </c>
      <c r="G21" s="14">
        <f>(1+1+1)*4</f>
        <v>12</v>
      </c>
      <c r="H21" s="14">
        <f>(1)*3</f>
        <v>3</v>
      </c>
      <c r="I21" s="14">
        <f>(1+1+1+1+1+1)*2</f>
        <v>12</v>
      </c>
      <c r="J21" s="14">
        <f>(1+1+1+1)*1</f>
        <v>4</v>
      </c>
      <c r="K21" s="16">
        <f t="shared" si="0"/>
        <v>69</v>
      </c>
      <c r="L21" s="16"/>
      <c r="M21" s="16"/>
      <c r="N21" s="16"/>
      <c r="O21" s="16"/>
      <c r="P21" s="16"/>
      <c r="Q21" s="16"/>
      <c r="R21" s="16"/>
      <c r="S21" s="21">
        <f>(1)*5</f>
        <v>5</v>
      </c>
      <c r="T21" s="16">
        <f>(1)*4</f>
        <v>4</v>
      </c>
      <c r="U21" s="16"/>
      <c r="V21" s="16"/>
      <c r="W21" s="16"/>
      <c r="X21" s="16">
        <f t="shared" si="1"/>
        <v>9</v>
      </c>
      <c r="Y21" s="16">
        <f t="shared" si="2"/>
        <v>78</v>
      </c>
      <c r="Z21" s="14"/>
    </row>
    <row r="22" spans="1:25" s="14" customFormat="1" ht="12">
      <c r="A22" s="13">
        <v>18</v>
      </c>
      <c r="B22" s="14" t="s">
        <v>37</v>
      </c>
      <c r="C22" s="15" t="s">
        <v>24</v>
      </c>
      <c r="D22" s="14">
        <f>(1)*10</f>
        <v>10</v>
      </c>
      <c r="E22" s="14">
        <f>(1)*8</f>
        <v>8</v>
      </c>
      <c r="F22" s="14">
        <f>(1+1+1)*5</f>
        <v>15</v>
      </c>
      <c r="G22" s="14">
        <f>(1)*4</f>
        <v>4</v>
      </c>
      <c r="H22" s="14">
        <f>(1+1+1+1+1)*3</f>
        <v>15</v>
      </c>
      <c r="I22" s="14">
        <f>(1+1+1)*2</f>
        <v>6</v>
      </c>
      <c r="J22" s="14">
        <f>(1+1+1)*1</f>
        <v>3</v>
      </c>
      <c r="K22" s="16">
        <f t="shared" si="0"/>
        <v>61</v>
      </c>
      <c r="L22" s="16"/>
      <c r="M22" s="16"/>
      <c r="N22" s="16"/>
      <c r="O22" s="16"/>
      <c r="P22" s="16"/>
      <c r="Q22" s="16"/>
      <c r="R22" s="16"/>
      <c r="S22" s="21">
        <f>(1)*5</f>
        <v>5</v>
      </c>
      <c r="T22" s="16">
        <f>(1)*4</f>
        <v>4</v>
      </c>
      <c r="U22" s="16"/>
      <c r="V22" s="16"/>
      <c r="W22" s="16"/>
      <c r="X22" s="16">
        <f t="shared" si="1"/>
        <v>9</v>
      </c>
      <c r="Y22" s="16">
        <f t="shared" si="2"/>
        <v>70</v>
      </c>
    </row>
    <row r="23" spans="1:26" s="14" customFormat="1" ht="12">
      <c r="A23" s="13">
        <v>19</v>
      </c>
      <c r="B23" s="14" t="s">
        <v>64</v>
      </c>
      <c r="C23" s="15" t="s">
        <v>30</v>
      </c>
      <c r="D23" s="20"/>
      <c r="E23" s="14">
        <f>(1+1+1+1)*8</f>
        <v>32</v>
      </c>
      <c r="F23" s="14">
        <f>(1+1+1+1)*5</f>
        <v>20</v>
      </c>
      <c r="G23" s="14">
        <f>(1+1)*4</f>
        <v>8</v>
      </c>
      <c r="H23" s="14">
        <f>(1+1)*3</f>
        <v>6</v>
      </c>
      <c r="I23" s="14">
        <f>(1)*2</f>
        <v>2</v>
      </c>
      <c r="K23" s="16">
        <f t="shared" si="0"/>
        <v>68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f t="shared" si="1"/>
        <v>0</v>
      </c>
      <c r="Y23" s="16">
        <f t="shared" si="2"/>
        <v>68</v>
      </c>
      <c r="Z23" s="20"/>
    </row>
    <row r="24" spans="1:25" s="14" customFormat="1" ht="12">
      <c r="A24" s="13">
        <v>19</v>
      </c>
      <c r="B24" s="17" t="s">
        <v>70</v>
      </c>
      <c r="C24" s="15" t="s">
        <v>24</v>
      </c>
      <c r="D24" s="14">
        <f>(1)*10</f>
        <v>10</v>
      </c>
      <c r="E24" s="14">
        <f>(1)*8</f>
        <v>8</v>
      </c>
      <c r="F24" s="14">
        <f>(1+1+1)*5</f>
        <v>15</v>
      </c>
      <c r="G24" s="14">
        <f>(1+1)*4</f>
        <v>8</v>
      </c>
      <c r="H24" s="14">
        <f>(1+1+1+1+1+1+1+1)*3</f>
        <v>24</v>
      </c>
      <c r="J24" s="14">
        <f>(1+1+1)*1</f>
        <v>3</v>
      </c>
      <c r="K24" s="16">
        <f t="shared" si="0"/>
        <v>68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f t="shared" si="1"/>
        <v>0</v>
      </c>
      <c r="Y24" s="16">
        <f t="shared" si="2"/>
        <v>68</v>
      </c>
    </row>
    <row r="25" spans="1:25" s="14" customFormat="1" ht="12">
      <c r="A25" s="13">
        <v>21</v>
      </c>
      <c r="B25" s="20" t="s">
        <v>53</v>
      </c>
      <c r="C25" s="21" t="s">
        <v>39</v>
      </c>
      <c r="E25" s="14">
        <f>(1+1)*8</f>
        <v>16</v>
      </c>
      <c r="F25" s="14">
        <f>(1+1+1+1)*5</f>
        <v>20</v>
      </c>
      <c r="G25" s="14">
        <f>(1+1)*4</f>
        <v>8</v>
      </c>
      <c r="H25" s="14">
        <f>(1+1+1)*3</f>
        <v>9</v>
      </c>
      <c r="J25" s="14">
        <f>(1+1)*1</f>
        <v>2</v>
      </c>
      <c r="K25" s="16">
        <f t="shared" si="0"/>
        <v>55</v>
      </c>
      <c r="L25" s="22"/>
      <c r="M25" s="22"/>
      <c r="N25" s="16"/>
      <c r="O25" s="22"/>
      <c r="P25" s="22"/>
      <c r="Q25" s="22"/>
      <c r="R25" s="22"/>
      <c r="S25" s="22"/>
      <c r="T25" s="22"/>
      <c r="U25" s="22"/>
      <c r="V25" s="22"/>
      <c r="W25" s="22"/>
      <c r="X25" s="16">
        <f t="shared" si="1"/>
        <v>0</v>
      </c>
      <c r="Y25" s="16">
        <f t="shared" si="2"/>
        <v>55</v>
      </c>
    </row>
    <row r="26" spans="1:25" s="14" customFormat="1" ht="12">
      <c r="A26" s="13">
        <v>21</v>
      </c>
      <c r="B26" s="14" t="s">
        <v>57</v>
      </c>
      <c r="C26" s="15" t="s">
        <v>24</v>
      </c>
      <c r="D26" s="14">
        <f>(1)*10</f>
        <v>10</v>
      </c>
      <c r="F26" s="14">
        <f>(1+1)*5</f>
        <v>10</v>
      </c>
      <c r="G26" s="14">
        <f>(1+1)*4</f>
        <v>8</v>
      </c>
      <c r="H26" s="14">
        <f>(1+1+1+1)*3</f>
        <v>12</v>
      </c>
      <c r="I26" s="14">
        <f>(1)*2</f>
        <v>2</v>
      </c>
      <c r="J26" s="14">
        <f>(1)*1</f>
        <v>1</v>
      </c>
      <c r="K26" s="16">
        <f t="shared" si="0"/>
        <v>43</v>
      </c>
      <c r="L26" s="22"/>
      <c r="M26" s="22"/>
      <c r="N26" s="22"/>
      <c r="O26" s="22"/>
      <c r="P26" s="22"/>
      <c r="Q26" s="21">
        <f>(1)*7</f>
        <v>7</v>
      </c>
      <c r="R26" s="22"/>
      <c r="S26" s="21">
        <f>(1)*5</f>
        <v>5</v>
      </c>
      <c r="T26" s="22"/>
      <c r="U26" s="22"/>
      <c r="V26" s="22"/>
      <c r="W26" s="22"/>
      <c r="X26" s="16">
        <f t="shared" si="1"/>
        <v>12</v>
      </c>
      <c r="Y26" s="16">
        <f t="shared" si="2"/>
        <v>55</v>
      </c>
    </row>
    <row r="27" spans="1:26" s="14" customFormat="1" ht="12">
      <c r="A27" s="13">
        <v>23</v>
      </c>
      <c r="B27" s="14" t="s">
        <v>46</v>
      </c>
      <c r="C27" s="15" t="s">
        <v>24</v>
      </c>
      <c r="E27" s="14">
        <f>(1)*8</f>
        <v>8</v>
      </c>
      <c r="F27" s="14">
        <f>(1+1+1)*5</f>
        <v>15</v>
      </c>
      <c r="G27" s="14">
        <f>(1+1+1)*4</f>
        <v>12</v>
      </c>
      <c r="H27" s="14">
        <f>(1+1)*3</f>
        <v>6</v>
      </c>
      <c r="I27" s="14">
        <f>(1+1+1+1)*2</f>
        <v>8</v>
      </c>
      <c r="J27" s="14">
        <f>(1+1+1)*1</f>
        <v>3</v>
      </c>
      <c r="K27" s="16">
        <f t="shared" si="0"/>
        <v>52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f t="shared" si="1"/>
        <v>0</v>
      </c>
      <c r="Y27" s="16">
        <f t="shared" si="2"/>
        <v>52</v>
      </c>
      <c r="Z27" s="20"/>
    </row>
    <row r="28" spans="1:25" s="14" customFormat="1" ht="12">
      <c r="A28" s="13">
        <v>24</v>
      </c>
      <c r="B28" s="14" t="s">
        <v>78</v>
      </c>
      <c r="C28" s="15" t="s">
        <v>34</v>
      </c>
      <c r="E28" s="14">
        <f>(1+1)*8</f>
        <v>16</v>
      </c>
      <c r="F28" s="14">
        <f>(1+1+1)*5</f>
        <v>15</v>
      </c>
      <c r="G28" s="14">
        <f>(1+1)*4</f>
        <v>8</v>
      </c>
      <c r="I28" s="14">
        <f>(1)*2</f>
        <v>2</v>
      </c>
      <c r="K28" s="16">
        <f t="shared" si="0"/>
        <v>41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f t="shared" si="1"/>
        <v>0</v>
      </c>
      <c r="Y28" s="16">
        <f t="shared" si="2"/>
        <v>41</v>
      </c>
    </row>
    <row r="29" spans="1:25" s="14" customFormat="1" ht="12">
      <c r="A29" s="13">
        <v>25</v>
      </c>
      <c r="B29" s="14" t="s">
        <v>59</v>
      </c>
      <c r="C29" s="21" t="s">
        <v>54</v>
      </c>
      <c r="D29" s="14">
        <f>(1+1)*10</f>
        <v>20</v>
      </c>
      <c r="E29" s="14">
        <f>(1)*8</f>
        <v>8</v>
      </c>
      <c r="F29" s="14">
        <f>(1)*5</f>
        <v>5</v>
      </c>
      <c r="H29" s="14">
        <f>(1)*3</f>
        <v>3</v>
      </c>
      <c r="I29" s="14">
        <f>(1+1)*2</f>
        <v>4</v>
      </c>
      <c r="K29" s="16">
        <f t="shared" si="0"/>
        <v>40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6">
        <f t="shared" si="1"/>
        <v>0</v>
      </c>
      <c r="Y29" s="16">
        <f t="shared" si="2"/>
        <v>40</v>
      </c>
    </row>
    <row r="30" spans="1:25" s="14" customFormat="1" ht="12">
      <c r="A30" s="13">
        <v>26</v>
      </c>
      <c r="B30" s="14" t="s">
        <v>68</v>
      </c>
      <c r="C30" s="15" t="s">
        <v>31</v>
      </c>
      <c r="F30" s="14">
        <f>(1)*5</f>
        <v>5</v>
      </c>
      <c r="G30" s="14">
        <f>(1+1+1)*4</f>
        <v>12</v>
      </c>
      <c r="H30" s="14">
        <f>(1+1+1)*3</f>
        <v>9</v>
      </c>
      <c r="I30" s="14">
        <f>(1+1+1+1)*2</f>
        <v>8</v>
      </c>
      <c r="K30" s="16">
        <f t="shared" si="0"/>
        <v>34</v>
      </c>
      <c r="L30" s="16"/>
      <c r="M30" s="16"/>
      <c r="N30" s="16"/>
      <c r="O30" s="16"/>
      <c r="P30" s="16"/>
      <c r="Q30" s="16"/>
      <c r="R30" s="16"/>
      <c r="S30" s="21">
        <f>(1)*5</f>
        <v>5</v>
      </c>
      <c r="T30" s="16"/>
      <c r="U30" s="16"/>
      <c r="V30" s="16"/>
      <c r="W30" s="16"/>
      <c r="X30" s="16">
        <f t="shared" si="1"/>
        <v>5</v>
      </c>
      <c r="Y30" s="16">
        <f t="shared" si="2"/>
        <v>39</v>
      </c>
    </row>
    <row r="31" spans="1:25" s="14" customFormat="1" ht="12">
      <c r="A31" s="13">
        <v>27</v>
      </c>
      <c r="B31" s="17" t="s">
        <v>55</v>
      </c>
      <c r="C31" s="15" t="s">
        <v>26</v>
      </c>
      <c r="E31" s="14">
        <f>(1+1)*8</f>
        <v>16</v>
      </c>
      <c r="F31" s="14">
        <f>(1)*5</f>
        <v>5</v>
      </c>
      <c r="G31" s="14">
        <f>(1+1)*4</f>
        <v>8</v>
      </c>
      <c r="I31" s="14">
        <f>(1+1+1)*2</f>
        <v>6</v>
      </c>
      <c r="J31" s="14">
        <f>(1+1)*1</f>
        <v>2</v>
      </c>
      <c r="K31" s="16">
        <f t="shared" si="0"/>
        <v>37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f t="shared" si="1"/>
        <v>0</v>
      </c>
      <c r="Y31" s="16">
        <f t="shared" si="2"/>
        <v>37</v>
      </c>
    </row>
    <row r="32" spans="1:25" s="14" customFormat="1" ht="12">
      <c r="A32" s="13">
        <v>28</v>
      </c>
      <c r="B32" s="14" t="s">
        <v>32</v>
      </c>
      <c r="C32" s="15" t="s">
        <v>26</v>
      </c>
      <c r="E32" s="14">
        <f>(1+1)*8</f>
        <v>16</v>
      </c>
      <c r="F32" s="14">
        <f>(1)*5</f>
        <v>5</v>
      </c>
      <c r="G32" s="14">
        <f>(1+1)*4</f>
        <v>8</v>
      </c>
      <c r="I32" s="14">
        <f>(1+1)*2</f>
        <v>4</v>
      </c>
      <c r="J32" s="14">
        <f>(1+1)*1</f>
        <v>2</v>
      </c>
      <c r="K32" s="16">
        <f t="shared" si="0"/>
        <v>35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f t="shared" si="1"/>
        <v>0</v>
      </c>
      <c r="Y32" s="16">
        <f t="shared" si="2"/>
        <v>35</v>
      </c>
    </row>
    <row r="33" spans="1:26" s="14" customFormat="1" ht="12.75">
      <c r="A33" s="13">
        <v>28</v>
      </c>
      <c r="B33" s="14" t="s">
        <v>77</v>
      </c>
      <c r="C33" s="15" t="s">
        <v>34</v>
      </c>
      <c r="D33" s="2"/>
      <c r="E33" s="14">
        <f>(1+1)*8</f>
        <v>16</v>
      </c>
      <c r="F33" s="14">
        <f>(1+1)*5</f>
        <v>10</v>
      </c>
      <c r="G33" s="14">
        <f>(1+1)*4</f>
        <v>8</v>
      </c>
      <c r="H33" s="2"/>
      <c r="J33" s="14">
        <f>(1)*1</f>
        <v>1</v>
      </c>
      <c r="K33" s="16">
        <f t="shared" si="0"/>
        <v>35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f t="shared" si="1"/>
        <v>0</v>
      </c>
      <c r="Y33" s="16">
        <f t="shared" si="2"/>
        <v>35</v>
      </c>
      <c r="Z33" s="2"/>
    </row>
    <row r="34" spans="1:26" s="14" customFormat="1" ht="12">
      <c r="A34" s="13">
        <v>30</v>
      </c>
      <c r="B34" s="14" t="s">
        <v>69</v>
      </c>
      <c r="C34" s="15" t="s">
        <v>54</v>
      </c>
      <c r="D34" s="14">
        <f>(1)*10</f>
        <v>10</v>
      </c>
      <c r="E34" s="14">
        <f>(1+1)*8</f>
        <v>16</v>
      </c>
      <c r="G34" s="14">
        <f>(1)*5</f>
        <v>5</v>
      </c>
      <c r="I34" s="14">
        <f>(1)*2</f>
        <v>2</v>
      </c>
      <c r="J34" s="14">
        <f>(1)*1</f>
        <v>1</v>
      </c>
      <c r="K34" s="16">
        <f t="shared" si="0"/>
        <v>34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6">
        <f t="shared" si="1"/>
        <v>0</v>
      </c>
      <c r="Y34" s="16">
        <f t="shared" si="2"/>
        <v>34</v>
      </c>
      <c r="Z34" s="18"/>
    </row>
    <row r="35" spans="1:26" s="14" customFormat="1" ht="12">
      <c r="A35" s="13">
        <v>30</v>
      </c>
      <c r="B35" s="14" t="s">
        <v>74</v>
      </c>
      <c r="C35" s="15" t="s">
        <v>41</v>
      </c>
      <c r="E35" s="14">
        <f>(1)*8</f>
        <v>8</v>
      </c>
      <c r="F35" s="14">
        <f>(1+1)*5</f>
        <v>10</v>
      </c>
      <c r="G35" s="14">
        <f>(1)*4</f>
        <v>4</v>
      </c>
      <c r="H35" s="14">
        <f>(1+1)*3</f>
        <v>6</v>
      </c>
      <c r="J35" s="14">
        <f>(1+1+1+1+1+1)*1</f>
        <v>6</v>
      </c>
      <c r="K35" s="16">
        <f t="shared" si="0"/>
        <v>34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f t="shared" si="1"/>
        <v>0</v>
      </c>
      <c r="Y35" s="16">
        <f t="shared" si="2"/>
        <v>34</v>
      </c>
      <c r="Z35" s="20"/>
    </row>
    <row r="36" spans="1:25" s="14" customFormat="1" ht="12">
      <c r="A36" s="13">
        <v>32</v>
      </c>
      <c r="B36" s="14" t="s">
        <v>66</v>
      </c>
      <c r="C36" s="15" t="s">
        <v>31</v>
      </c>
      <c r="F36" s="14">
        <f>(1)*5</f>
        <v>5</v>
      </c>
      <c r="G36" s="14">
        <f>(1+1+1+1)*4</f>
        <v>16</v>
      </c>
      <c r="H36" s="14">
        <f>(1+1+1)*3</f>
        <v>9</v>
      </c>
      <c r="I36" s="14">
        <f>(1+1)*2</f>
        <v>4</v>
      </c>
      <c r="K36" s="16">
        <f t="shared" si="0"/>
        <v>34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f t="shared" si="1"/>
        <v>0</v>
      </c>
      <c r="Y36" s="16">
        <f t="shared" si="2"/>
        <v>34</v>
      </c>
    </row>
    <row r="37" spans="1:25" s="14" customFormat="1" ht="12">
      <c r="A37" s="13">
        <v>33</v>
      </c>
      <c r="B37" s="14" t="s">
        <v>71</v>
      </c>
      <c r="C37" s="15" t="s">
        <v>31</v>
      </c>
      <c r="F37" s="14">
        <f>(1)*5</f>
        <v>5</v>
      </c>
      <c r="G37" s="14">
        <f>(1+1)*4</f>
        <v>8</v>
      </c>
      <c r="H37" s="14">
        <f>(1+1+1+1)*3</f>
        <v>12</v>
      </c>
      <c r="I37" s="14">
        <f>(1+1+1)*2</f>
        <v>6</v>
      </c>
      <c r="J37" s="14">
        <f>(1+1)*1</f>
        <v>2</v>
      </c>
      <c r="K37" s="16">
        <f aca="true" t="shared" si="3" ref="K37:K60">SUM(D37:J37)</f>
        <v>33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f aca="true" t="shared" si="4" ref="X37:X60">SUM(L37:W37)</f>
        <v>0</v>
      </c>
      <c r="Y37" s="16">
        <f t="shared" si="2"/>
        <v>33</v>
      </c>
    </row>
    <row r="38" spans="1:25" s="14" customFormat="1" ht="12.75">
      <c r="A38" s="13">
        <v>34</v>
      </c>
      <c r="B38" s="14" t="s">
        <v>87</v>
      </c>
      <c r="C38" s="15" t="s">
        <v>92</v>
      </c>
      <c r="D38" s="2"/>
      <c r="E38" s="14">
        <f>(1)*8</f>
        <v>8</v>
      </c>
      <c r="F38" s="2"/>
      <c r="G38" s="14">
        <f>(1+1+1)*4</f>
        <v>12</v>
      </c>
      <c r="H38" s="2"/>
      <c r="I38" s="14">
        <f>(1+1)*2</f>
        <v>4</v>
      </c>
      <c r="J38" s="2"/>
      <c r="K38" s="16">
        <f t="shared" si="3"/>
        <v>24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f t="shared" si="4"/>
        <v>0</v>
      </c>
      <c r="Y38" s="16">
        <f t="shared" si="2"/>
        <v>24</v>
      </c>
    </row>
    <row r="39" spans="1:25" s="14" customFormat="1" ht="12">
      <c r="A39" s="13">
        <v>35</v>
      </c>
      <c r="B39" s="14" t="s">
        <v>98</v>
      </c>
      <c r="C39" s="15" t="s">
        <v>28</v>
      </c>
      <c r="F39" s="14">
        <f>(1+1)*5</f>
        <v>10</v>
      </c>
      <c r="G39" s="14">
        <f>(1)*4</f>
        <v>4</v>
      </c>
      <c r="H39" s="14">
        <f>(1)*3</f>
        <v>3</v>
      </c>
      <c r="I39" s="14">
        <f>(1)*2</f>
        <v>2</v>
      </c>
      <c r="J39" s="14">
        <f>(1)*1</f>
        <v>1</v>
      </c>
      <c r="K39" s="16">
        <f t="shared" si="3"/>
        <v>20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f t="shared" si="4"/>
        <v>0</v>
      </c>
      <c r="Y39" s="16">
        <f t="shared" si="2"/>
        <v>20</v>
      </c>
    </row>
    <row r="40" spans="1:25" s="14" customFormat="1" ht="12">
      <c r="A40" s="13">
        <v>36</v>
      </c>
      <c r="B40" s="14" t="s">
        <v>73</v>
      </c>
      <c r="C40" s="15" t="s">
        <v>31</v>
      </c>
      <c r="F40" s="14">
        <f>(1)*5</f>
        <v>5</v>
      </c>
      <c r="G40" s="14">
        <f>(1+1)*4</f>
        <v>8</v>
      </c>
      <c r="H40" s="14">
        <f>(1)*3</f>
        <v>3</v>
      </c>
      <c r="I40" s="14">
        <f>(1)*2</f>
        <v>2</v>
      </c>
      <c r="K40" s="16">
        <f t="shared" si="3"/>
        <v>18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f t="shared" si="4"/>
        <v>0</v>
      </c>
      <c r="Y40" s="16">
        <f t="shared" si="2"/>
        <v>18</v>
      </c>
    </row>
    <row r="41" spans="1:26" s="14" customFormat="1" ht="12">
      <c r="A41" s="13">
        <v>37</v>
      </c>
      <c r="B41" s="20" t="s">
        <v>94</v>
      </c>
      <c r="C41" s="21" t="s">
        <v>43</v>
      </c>
      <c r="D41" s="20"/>
      <c r="I41" s="24"/>
      <c r="K41" s="16">
        <f t="shared" si="3"/>
        <v>0</v>
      </c>
      <c r="L41" s="21"/>
      <c r="M41" s="21"/>
      <c r="N41" s="21"/>
      <c r="O41" s="16">
        <f>(1)*9</f>
        <v>9</v>
      </c>
      <c r="P41" s="21">
        <f>(1)*8</f>
        <v>8</v>
      </c>
      <c r="Q41" s="21"/>
      <c r="R41" s="21"/>
      <c r="S41" s="21"/>
      <c r="T41" s="21"/>
      <c r="U41" s="21"/>
      <c r="V41" s="21"/>
      <c r="W41" s="21"/>
      <c r="X41" s="16">
        <f t="shared" si="4"/>
        <v>17</v>
      </c>
      <c r="Y41" s="16">
        <f t="shared" si="2"/>
        <v>17</v>
      </c>
      <c r="Z41" s="20"/>
    </row>
    <row r="42" spans="1:25" s="14" customFormat="1" ht="12">
      <c r="A42" s="13">
        <v>38</v>
      </c>
      <c r="B42" s="14" t="s">
        <v>67</v>
      </c>
      <c r="C42" s="15" t="s">
        <v>31</v>
      </c>
      <c r="G42" s="14">
        <f>(1+1)*4</f>
        <v>8</v>
      </c>
      <c r="H42" s="14">
        <f>(1)*3</f>
        <v>3</v>
      </c>
      <c r="I42" s="14">
        <f>(1+1)*2</f>
        <v>4</v>
      </c>
      <c r="K42" s="16">
        <f t="shared" si="3"/>
        <v>15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f t="shared" si="4"/>
        <v>0</v>
      </c>
      <c r="Y42" s="16">
        <f t="shared" si="2"/>
        <v>15</v>
      </c>
    </row>
    <row r="43" spans="1:26" s="14" customFormat="1" ht="12">
      <c r="A43" s="13">
        <v>39</v>
      </c>
      <c r="B43" s="14" t="s">
        <v>86</v>
      </c>
      <c r="C43" s="15" t="s">
        <v>41</v>
      </c>
      <c r="D43" s="20"/>
      <c r="F43" s="14">
        <f>(1)*5</f>
        <v>5</v>
      </c>
      <c r="H43" s="14">
        <f>(1)*3</f>
        <v>3</v>
      </c>
      <c r="J43" s="14">
        <f>(1+1+1)*1</f>
        <v>3</v>
      </c>
      <c r="K43" s="16">
        <f t="shared" si="3"/>
        <v>11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f t="shared" si="4"/>
        <v>0</v>
      </c>
      <c r="Y43" s="16">
        <f t="shared" si="2"/>
        <v>11</v>
      </c>
      <c r="Z43" s="20"/>
    </row>
    <row r="44" spans="1:25" s="14" customFormat="1" ht="12">
      <c r="A44" s="13">
        <v>40</v>
      </c>
      <c r="B44" s="14" t="s">
        <v>97</v>
      </c>
      <c r="C44" s="15" t="s">
        <v>28</v>
      </c>
      <c r="F44" s="14">
        <f>(1)*5</f>
        <v>5</v>
      </c>
      <c r="I44" s="14">
        <f>(1)*2</f>
        <v>2</v>
      </c>
      <c r="J44" s="14">
        <f>(1+1+1)*1</f>
        <v>3</v>
      </c>
      <c r="K44" s="16">
        <f t="shared" si="3"/>
        <v>10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f t="shared" si="4"/>
        <v>0</v>
      </c>
      <c r="Y44" s="16">
        <f t="shared" si="2"/>
        <v>10</v>
      </c>
    </row>
    <row r="45" spans="1:25" s="14" customFormat="1" ht="12">
      <c r="A45" s="13">
        <v>40</v>
      </c>
      <c r="B45" s="14" t="s">
        <v>51</v>
      </c>
      <c r="C45" s="21" t="s">
        <v>61</v>
      </c>
      <c r="D45" s="14">
        <f>(1)*10</f>
        <v>10</v>
      </c>
      <c r="I45" s="24"/>
      <c r="K45" s="16">
        <f t="shared" si="3"/>
        <v>10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f t="shared" si="4"/>
        <v>0</v>
      </c>
      <c r="Y45" s="16">
        <f t="shared" si="2"/>
        <v>10</v>
      </c>
    </row>
    <row r="46" spans="1:25" s="14" customFormat="1" ht="12">
      <c r="A46" s="13">
        <v>42</v>
      </c>
      <c r="B46" s="17" t="s">
        <v>36</v>
      </c>
      <c r="C46" s="15" t="s">
        <v>72</v>
      </c>
      <c r="F46" s="14">
        <f>(1)*5</f>
        <v>5</v>
      </c>
      <c r="J46" s="14">
        <f>(1)*1</f>
        <v>1</v>
      </c>
      <c r="K46" s="16">
        <f t="shared" si="3"/>
        <v>6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f t="shared" si="4"/>
        <v>0</v>
      </c>
      <c r="Y46" s="16">
        <f t="shared" si="2"/>
        <v>6</v>
      </c>
    </row>
    <row r="47" spans="1:26" s="14" customFormat="1" ht="12">
      <c r="A47" s="13">
        <v>43</v>
      </c>
      <c r="B47" s="20" t="s">
        <v>80</v>
      </c>
      <c r="C47" s="21" t="s">
        <v>90</v>
      </c>
      <c r="D47" s="20"/>
      <c r="G47" s="14">
        <f>(1)*4</f>
        <v>4</v>
      </c>
      <c r="I47" s="24"/>
      <c r="K47" s="16">
        <f t="shared" si="3"/>
        <v>4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6">
        <f t="shared" si="4"/>
        <v>0</v>
      </c>
      <c r="Y47" s="16">
        <f t="shared" si="2"/>
        <v>4</v>
      </c>
      <c r="Z47" s="18"/>
    </row>
    <row r="48" spans="1:25" s="14" customFormat="1" ht="12">
      <c r="A48" s="13">
        <v>43</v>
      </c>
      <c r="B48" s="14" t="s">
        <v>95</v>
      </c>
      <c r="C48" s="15" t="s">
        <v>96</v>
      </c>
      <c r="K48" s="16">
        <f t="shared" si="3"/>
        <v>0</v>
      </c>
      <c r="L48" s="16"/>
      <c r="M48" s="16"/>
      <c r="N48" s="16"/>
      <c r="O48" s="16"/>
      <c r="P48" s="16"/>
      <c r="Q48" s="16"/>
      <c r="R48" s="16"/>
      <c r="S48" s="16"/>
      <c r="T48" s="16">
        <f>(1)*4</f>
        <v>4</v>
      </c>
      <c r="U48" s="16"/>
      <c r="V48" s="16"/>
      <c r="W48" s="16"/>
      <c r="X48" s="16">
        <f t="shared" si="4"/>
        <v>4</v>
      </c>
      <c r="Y48" s="16">
        <f t="shared" si="2"/>
        <v>4</v>
      </c>
    </row>
    <row r="49" spans="1:25" s="14" customFormat="1" ht="12">
      <c r="A49" s="13">
        <v>45</v>
      </c>
      <c r="B49" s="14" t="s">
        <v>47</v>
      </c>
      <c r="C49" s="15" t="s">
        <v>48</v>
      </c>
      <c r="J49" s="14">
        <f>(1)*1</f>
        <v>1</v>
      </c>
      <c r="K49" s="16">
        <f t="shared" si="3"/>
        <v>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f t="shared" si="4"/>
        <v>0</v>
      </c>
      <c r="Y49" s="16">
        <f t="shared" si="2"/>
        <v>1</v>
      </c>
    </row>
    <row r="50" spans="1:25" s="14" customFormat="1" ht="12">
      <c r="A50" s="13"/>
      <c r="C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6" s="14" customFormat="1" ht="12">
      <c r="A51" s="13">
        <v>46</v>
      </c>
      <c r="B51" s="20" t="s">
        <v>76</v>
      </c>
      <c r="C51" s="21" t="s">
        <v>54</v>
      </c>
      <c r="D51" s="20"/>
      <c r="I51" s="24"/>
      <c r="K51" s="16">
        <f t="shared" si="3"/>
        <v>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6">
        <f t="shared" si="4"/>
        <v>0</v>
      </c>
      <c r="Y51" s="16">
        <f t="shared" si="2"/>
        <v>0</v>
      </c>
      <c r="Z51" s="20"/>
    </row>
    <row r="52" spans="1:26" s="14" customFormat="1" ht="12">
      <c r="A52" s="13">
        <v>46</v>
      </c>
      <c r="B52" s="14" t="s">
        <v>44</v>
      </c>
      <c r="C52" s="15" t="s">
        <v>72</v>
      </c>
      <c r="I52" s="24"/>
      <c r="J52" s="20"/>
      <c r="K52" s="16">
        <f t="shared" si="3"/>
        <v>0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16">
        <f t="shared" si="4"/>
        <v>0</v>
      </c>
      <c r="Y52" s="16">
        <f t="shared" si="2"/>
        <v>0</v>
      </c>
      <c r="Z52" s="20"/>
    </row>
    <row r="53" spans="1:26" s="14" customFormat="1" ht="12">
      <c r="A53" s="13">
        <v>46</v>
      </c>
      <c r="B53" s="14" t="s">
        <v>27</v>
      </c>
      <c r="C53" s="15" t="s">
        <v>24</v>
      </c>
      <c r="K53" s="16">
        <f t="shared" si="3"/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f t="shared" si="4"/>
        <v>0</v>
      </c>
      <c r="Y53" s="16">
        <f t="shared" si="2"/>
        <v>0</v>
      </c>
      <c r="Z53" s="20"/>
    </row>
    <row r="54" spans="1:26" s="14" customFormat="1" ht="12">
      <c r="A54" s="13">
        <v>46</v>
      </c>
      <c r="B54" s="14" t="s">
        <v>45</v>
      </c>
      <c r="C54" s="15" t="s">
        <v>26</v>
      </c>
      <c r="D54" s="20"/>
      <c r="H54" s="20"/>
      <c r="I54" s="24"/>
      <c r="J54" s="20"/>
      <c r="K54" s="16">
        <f t="shared" si="3"/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f t="shared" si="4"/>
        <v>0</v>
      </c>
      <c r="Y54" s="16">
        <f t="shared" si="2"/>
        <v>0</v>
      </c>
      <c r="Z54" s="20"/>
    </row>
    <row r="55" spans="1:25" s="14" customFormat="1" ht="12">
      <c r="A55" s="13">
        <v>46</v>
      </c>
      <c r="B55" s="14" t="s">
        <v>23</v>
      </c>
      <c r="C55" s="15" t="s">
        <v>31</v>
      </c>
      <c r="K55" s="16">
        <f t="shared" si="3"/>
        <v>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f t="shared" si="4"/>
        <v>0</v>
      </c>
      <c r="Y55" s="16">
        <f t="shared" si="2"/>
        <v>0</v>
      </c>
    </row>
    <row r="56" spans="1:25" s="14" customFormat="1" ht="12">
      <c r="A56" s="13">
        <v>46</v>
      </c>
      <c r="B56" s="14" t="s">
        <v>49</v>
      </c>
      <c r="C56" s="15" t="s">
        <v>31</v>
      </c>
      <c r="K56" s="16">
        <f t="shared" si="3"/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f t="shared" si="4"/>
        <v>0</v>
      </c>
      <c r="Y56" s="16">
        <f t="shared" si="2"/>
        <v>0</v>
      </c>
    </row>
    <row r="57" spans="1:25" s="14" customFormat="1" ht="12">
      <c r="A57" s="13">
        <v>46</v>
      </c>
      <c r="B57" s="14" t="s">
        <v>84</v>
      </c>
      <c r="C57" s="15" t="s">
        <v>41</v>
      </c>
      <c r="K57" s="16">
        <f t="shared" si="3"/>
        <v>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f t="shared" si="4"/>
        <v>0</v>
      </c>
      <c r="Y57" s="16">
        <f t="shared" si="2"/>
        <v>0</v>
      </c>
    </row>
    <row r="58" spans="1:25" s="14" customFormat="1" ht="12">
      <c r="A58" s="13">
        <v>46</v>
      </c>
      <c r="B58" s="14" t="s">
        <v>33</v>
      </c>
      <c r="C58" s="15" t="s">
        <v>26</v>
      </c>
      <c r="K58" s="16">
        <f t="shared" si="3"/>
        <v>0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>
        <f t="shared" si="4"/>
        <v>0</v>
      </c>
      <c r="Y58" s="16">
        <f t="shared" si="2"/>
        <v>0</v>
      </c>
    </row>
    <row r="59" spans="1:25" s="14" customFormat="1" ht="12">
      <c r="A59" s="13">
        <v>46</v>
      </c>
      <c r="B59" s="17" t="s">
        <v>81</v>
      </c>
      <c r="C59" s="15" t="s">
        <v>48</v>
      </c>
      <c r="K59" s="16">
        <f t="shared" si="3"/>
        <v>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>
        <f t="shared" si="4"/>
        <v>0</v>
      </c>
      <c r="Y59" s="16">
        <f t="shared" si="2"/>
        <v>0</v>
      </c>
    </row>
    <row r="60" spans="1:25" s="14" customFormat="1" ht="12">
      <c r="A60" s="13">
        <v>46</v>
      </c>
      <c r="B60" s="14" t="s">
        <v>79</v>
      </c>
      <c r="C60" s="15" t="s">
        <v>26</v>
      </c>
      <c r="K60" s="16">
        <f t="shared" si="3"/>
        <v>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f t="shared" si="4"/>
        <v>0</v>
      </c>
      <c r="Y60" s="16">
        <f t="shared" si="2"/>
        <v>0</v>
      </c>
    </row>
    <row r="61" spans="1:25" s="14" customFormat="1" ht="12">
      <c r="A61" s="13">
        <v>46</v>
      </c>
      <c r="B61" s="14" t="s">
        <v>75</v>
      </c>
      <c r="C61" s="15" t="s">
        <v>56</v>
      </c>
      <c r="K61" s="16">
        <f>SUM(D61:J61)</f>
        <v>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>
        <f>SUM(L61:W61)</f>
        <v>0</v>
      </c>
      <c r="Y61" s="16">
        <f t="shared" si="2"/>
        <v>0</v>
      </c>
    </row>
  </sheetData>
  <sheetProtection selectLockedCells="1" selectUnlockedCells="1"/>
  <printOptions gridLines="1" horizont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2018-03-16T11:56:41Z</cp:lastPrinted>
  <dcterms:created xsi:type="dcterms:W3CDTF">2011-08-31T08:56:08Z</dcterms:created>
  <dcterms:modified xsi:type="dcterms:W3CDTF">2018-03-16T12:03:20Z</dcterms:modified>
  <cp:category/>
  <cp:version/>
  <cp:contentType/>
  <cp:contentStatus/>
</cp:coreProperties>
</file>